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 Documents\ESS BIZTOOLS Computer files\ESS BizTools\BAS Forms\"/>
    </mc:Choice>
  </mc:AlternateContent>
  <xr:revisionPtr revIDLastSave="0" documentId="13_ncr:1_{C41B27D8-87E9-4066-B449-1D6C29D478A1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Summary" sheetId="6" r:id="rId1"/>
    <sheet name="AG Crowd" sheetId="9" r:id="rId2"/>
    <sheet name="Big Start Capital" sheetId="7" r:id="rId3"/>
    <sheet name="Billfolda - Sydney" sheetId="5" r:id="rId4"/>
    <sheet name="Birchal - Melbourne" sheetId="1" r:id="rId5"/>
    <sheet name="Capital Labs" sheetId="8" r:id="rId6"/>
    <sheet name="Crowd 88 Limited" sheetId="11" r:id="rId7"/>
    <sheet name="Crowd Funding AFSL Pty Ltd " sheetId="23" r:id="rId8"/>
    <sheet name="Enable Funding" sheetId="2" r:id="rId9"/>
    <sheet name="Equitise - Sydney" sheetId="4" r:id="rId10"/>
    <sheet name="Fundsition " sheetId="28" r:id="rId11"/>
    <sheet name="Galaxy Crowd Funding Pty Ltd" sheetId="24" r:id="rId12"/>
    <sheet name="On Market BookBuilds Pty Ltd" sheetId="3" r:id="rId13"/>
    <sheet name="Pledge Me Pty Ltd" sheetId="10" r:id="rId14"/>
    <sheet name="Pulse Markets" sheetId="26" r:id="rId15"/>
    <sheet name="Venture Crowd" sheetId="27" r:id="rId16"/>
  </sheets>
  <definedNames>
    <definedName name="_xlnm.Print_Area" localSheetId="0">Summary!$A$1:$K$37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3" l="1"/>
  <c r="K32" i="3"/>
  <c r="I32" i="3"/>
  <c r="N44" i="4"/>
  <c r="K44" i="4"/>
  <c r="I44" i="4"/>
  <c r="O13" i="8"/>
  <c r="K15" i="6" s="1"/>
  <c r="J15" i="6"/>
  <c r="F15" i="6"/>
  <c r="D15" i="6"/>
  <c r="N13" i="8"/>
  <c r="K13" i="8"/>
  <c r="I13" i="8"/>
  <c r="F13" i="6"/>
  <c r="N81" i="1"/>
  <c r="I81" i="1"/>
  <c r="C37" i="6" l="1"/>
  <c r="N21" i="10" l="1"/>
  <c r="K21" i="10"/>
  <c r="I21" i="10"/>
  <c r="J24" i="2"/>
  <c r="K81" i="1"/>
  <c r="O81" i="1" l="1"/>
  <c r="N15" i="11"/>
  <c r="J17" i="6" s="1"/>
  <c r="O12" i="5"/>
  <c r="K11" i="6"/>
  <c r="O44" i="4" l="1"/>
  <c r="N10" i="9"/>
  <c r="J7" i="6" s="1"/>
  <c r="J31" i="6"/>
  <c r="J29" i="6"/>
  <c r="N14" i="2"/>
  <c r="J21" i="6" s="1"/>
  <c r="J13" i="6"/>
  <c r="J23" i="6"/>
  <c r="K23" i="6"/>
  <c r="J37" i="6" l="1"/>
  <c r="K13" i="6"/>
  <c r="K10" i="9"/>
  <c r="F7" i="6" s="1"/>
  <c r="K15" i="11" l="1"/>
  <c r="O15" i="11" s="1"/>
  <c r="K17" i="6" s="1"/>
  <c r="I15" i="11"/>
  <c r="O21" i="10"/>
  <c r="K31" i="6" s="1"/>
  <c r="K12" i="5"/>
  <c r="H12" i="5"/>
  <c r="O32" i="3"/>
  <c r="K29" i="6" s="1"/>
  <c r="K14" i="2"/>
  <c r="O14" i="2" s="1"/>
  <c r="K21" i="6" s="1"/>
  <c r="I14" i="2"/>
  <c r="G37" i="6"/>
  <c r="I10" i="9" l="1"/>
  <c r="D7" i="6" l="1"/>
  <c r="O10" i="9"/>
  <c r="K7" i="6" s="1"/>
  <c r="E37" i="6"/>
  <c r="F17" i="6"/>
  <c r="D17" i="6"/>
  <c r="F31" i="6" l="1"/>
  <c r="D31" i="6"/>
  <c r="D11" i="6" l="1"/>
  <c r="F11" i="6"/>
  <c r="D13" i="6"/>
  <c r="D23" i="6"/>
  <c r="H37" i="6" l="1"/>
  <c r="F23" i="6"/>
  <c r="D29" i="6"/>
  <c r="F29" i="6"/>
  <c r="D21" i="6"/>
  <c r="F21" i="6"/>
  <c r="D37" i="6" l="1"/>
  <c r="F37" i="6"/>
  <c r="K37" i="6" s="1"/>
</calcChain>
</file>

<file path=xl/sharedStrings.xml><?xml version="1.0" encoding="utf-8"?>
<sst xmlns="http://schemas.openxmlformats.org/spreadsheetml/2006/main" count="707" uniqueCount="294">
  <si>
    <t>Company</t>
  </si>
  <si>
    <t>Description</t>
  </si>
  <si>
    <t>Other Fees</t>
  </si>
  <si>
    <t>Other Benefits for Investors</t>
  </si>
  <si>
    <t>Time Left</t>
  </si>
  <si>
    <t>Days to raise Capital</t>
  </si>
  <si>
    <t>Motherhood</t>
  </si>
  <si>
    <t>Park</t>
  </si>
  <si>
    <t>Black Hops Brewery</t>
  </si>
  <si>
    <t>Bausele</t>
  </si>
  <si>
    <t>App to book last minute and scheduled child care from local minders</t>
  </si>
  <si>
    <t>Global currency app and prepaid visa card that you can use anywhere</t>
  </si>
  <si>
    <t>Investment in a gaming brand</t>
  </si>
  <si>
    <t>Sash</t>
  </si>
  <si>
    <t>An Australia take on modern Japanses fusion</t>
  </si>
  <si>
    <t>Craft beer and wine - Gold Coast</t>
  </si>
  <si>
    <t>Flat water bottle designed to fit into your bag</t>
  </si>
  <si>
    <t>Total</t>
  </si>
  <si>
    <t>Share Price</t>
  </si>
  <si>
    <t>Averge Investment</t>
  </si>
  <si>
    <t>Completed</t>
  </si>
  <si>
    <t>Solution to disposable coffee cups</t>
  </si>
  <si>
    <t>Closed Dec 2018</t>
  </si>
  <si>
    <t>Closed Oct 2018</t>
  </si>
  <si>
    <t>PT Blink Limited</t>
  </si>
  <si>
    <t>Closed Aug 2018</t>
  </si>
  <si>
    <t>DC Power Co</t>
  </si>
  <si>
    <t>Closed April 2018</t>
  </si>
  <si>
    <t>Mininum Individual Investment</t>
  </si>
  <si>
    <t>Progressive Amount Raised</t>
  </si>
  <si>
    <t>Total Amount Raised</t>
  </si>
  <si>
    <t>% raised Against Target</t>
  </si>
  <si>
    <t>Number  of Investors</t>
  </si>
  <si>
    <t>Fees Percentage</t>
  </si>
  <si>
    <t>Cash</t>
  </si>
  <si>
    <t>Equity</t>
  </si>
  <si>
    <t>Amount</t>
  </si>
  <si>
    <t>Details</t>
  </si>
  <si>
    <t>Leading Soccer Brand - Balls, Clothing</t>
  </si>
  <si>
    <t>Pelikin</t>
  </si>
  <si>
    <t>memobottle</t>
  </si>
  <si>
    <t>Australian Mortgage Marketplace</t>
  </si>
  <si>
    <t>Intelligent credit with personalised rates funded on mortgage securitisation blockchain</t>
  </si>
  <si>
    <t>TOTAL</t>
  </si>
  <si>
    <t>Revvies Energy Strips Ltd</t>
  </si>
  <si>
    <t>Closed Mar 2018</t>
  </si>
  <si>
    <t>The Cup Exchange (TCX) Ltd</t>
  </si>
  <si>
    <t xml:space="preserve">SendGold </t>
  </si>
  <si>
    <t>Endeavour Brewing Co</t>
  </si>
  <si>
    <t>Technology to supplement livestock</t>
  </si>
  <si>
    <t>Xinja Bank</t>
  </si>
  <si>
    <t>Premium socks and underwear</t>
  </si>
  <si>
    <t>Yes</t>
  </si>
  <si>
    <t>Choovie</t>
  </si>
  <si>
    <t>Digital platform that matches moviegoers with empty seats</t>
  </si>
  <si>
    <t>Australia's Champion Gins</t>
  </si>
  <si>
    <t>Xinja Bank (Unlisted Public Company)</t>
  </si>
  <si>
    <t>Direct Injection Technologies</t>
  </si>
  <si>
    <t>Manrags</t>
  </si>
  <si>
    <t>The West Wind Gin</t>
  </si>
  <si>
    <t>Progressive Capital Raise</t>
  </si>
  <si>
    <t>$</t>
  </si>
  <si>
    <t>Completed Fund Raising</t>
  </si>
  <si>
    <t>Number</t>
  </si>
  <si>
    <t>In Progress Raising</t>
  </si>
  <si>
    <t>Mininum Target</t>
  </si>
  <si>
    <t>Maximum Target</t>
  </si>
  <si>
    <t>Beer manufacture</t>
  </si>
  <si>
    <t>Shebah</t>
  </si>
  <si>
    <t>AG Crowd</t>
  </si>
  <si>
    <t>Technology to halve construction time</t>
  </si>
  <si>
    <t>Energy retailer for solar households</t>
  </si>
  <si>
    <t>Food Hub</t>
  </si>
  <si>
    <t>Urban Xtreme Adventures Pty Ltd</t>
  </si>
  <si>
    <t>Urban Adventure Hub</t>
  </si>
  <si>
    <t>Various</t>
  </si>
  <si>
    <t xml:space="preserve">Total </t>
  </si>
  <si>
    <t>Energy Retailer</t>
  </si>
  <si>
    <t>Enova Energy</t>
  </si>
  <si>
    <t>Pre Money Valuation</t>
  </si>
  <si>
    <t>Average Investment</t>
  </si>
  <si>
    <t>Listing Fee</t>
  </si>
  <si>
    <t xml:space="preserve">ESS BIZTOOLS - CROWD SOURCED FUNDING EQUITY RAISING </t>
  </si>
  <si>
    <t>Intermediary</t>
  </si>
  <si>
    <t>All women  rideshare</t>
  </si>
  <si>
    <t>Speakeasy Group</t>
  </si>
  <si>
    <t>Boutique Hospitality</t>
  </si>
  <si>
    <t>Chief Products</t>
  </si>
  <si>
    <t>Sport &amp; Fitness Gold Coast</t>
  </si>
  <si>
    <r>
      <t>L</t>
    </r>
    <r>
      <rPr>
        <b/>
        <sz val="11"/>
        <color theme="1"/>
        <rFont val="Calibri"/>
        <family val="2"/>
        <scheme val="minor"/>
      </rPr>
      <t>ocation</t>
    </r>
  </si>
  <si>
    <t>Sydney</t>
  </si>
  <si>
    <t>Melbourne</t>
  </si>
  <si>
    <t>Adelaide</t>
  </si>
  <si>
    <t>Movie Documentary</t>
  </si>
  <si>
    <t xml:space="preserve">Pledge Me Pty Ltd </t>
  </si>
  <si>
    <t>Crowd 88 Limited</t>
  </si>
  <si>
    <t>Crowd Funding AFSL Pty Ltd</t>
  </si>
  <si>
    <t>Gold Coast</t>
  </si>
  <si>
    <t>Galaxy Crowd Funding Pty Ltd</t>
  </si>
  <si>
    <t>Venture Crowd</t>
  </si>
  <si>
    <t>BAS5027</t>
  </si>
  <si>
    <t>Goodments</t>
  </si>
  <si>
    <t>Matches investors to investments based on their environmental, social and ethical values</t>
  </si>
  <si>
    <t xml:space="preserve">Dainton Brewery </t>
  </si>
  <si>
    <t>Craft Beer &amp; Wne</t>
  </si>
  <si>
    <t xml:space="preserve"> (GLOBAL FUNDING PTY LTD)</t>
  </si>
  <si>
    <t>ON MARKET BOOKBUILDS PTY LTD -- SYDNEY</t>
  </si>
  <si>
    <t>The Smart Suncreen</t>
  </si>
  <si>
    <t>Solar D (Nexdius Ltd)</t>
  </si>
  <si>
    <t xml:space="preserve"> PLEDGE ME PTY LTD - SYDNEY</t>
  </si>
  <si>
    <t>Mungalli Creek Dairy Pty Ltd</t>
  </si>
  <si>
    <t>Biodynamic and Organic Farming</t>
  </si>
  <si>
    <t>CROWD 88 LIMITED - SYDNEY</t>
  </si>
  <si>
    <t xml:space="preserve"> BIG START PTY LTD - PERTH</t>
  </si>
  <si>
    <t xml:space="preserve">AG CROWD - SYDNEY  </t>
  </si>
  <si>
    <t xml:space="preserve"> CROWD FUNDING AFSL PTY LTD - GOLD COAST</t>
  </si>
  <si>
    <t xml:space="preserve">GALAXY CROWD FUNDING  PTY LTD - MELBOURNE  </t>
  </si>
  <si>
    <t xml:space="preserve"> PULSE MARKETS - SYDNEY</t>
  </si>
  <si>
    <t xml:space="preserve">VENTURE CROWD - SYDNEY  </t>
  </si>
  <si>
    <t>Perth</t>
  </si>
  <si>
    <t>Enable Funding (Global Funding Partners Pty Ltd )</t>
  </si>
  <si>
    <t>Big Start Pty Ltd</t>
  </si>
  <si>
    <t>Pulse Markets Pty Ltd (BIR Financial Limited)</t>
  </si>
  <si>
    <t>Emperor Champagne</t>
  </si>
  <si>
    <t>Dedicated champagne business</t>
  </si>
  <si>
    <t>Credi Pty Ltd</t>
  </si>
  <si>
    <t>Relationship Lending Platform</t>
  </si>
  <si>
    <t>Administation</t>
  </si>
  <si>
    <t>Bucket Boys</t>
  </si>
  <si>
    <t>Craft Beer Retailer</t>
  </si>
  <si>
    <t>Administration</t>
  </si>
  <si>
    <t>ENABLE FUNDING - ADELAIDE</t>
  </si>
  <si>
    <t>Closed May 2019</t>
  </si>
  <si>
    <t>CDA Health</t>
  </si>
  <si>
    <t>Medical Cannabis company</t>
  </si>
  <si>
    <t>Go Micro</t>
  </si>
  <si>
    <t>Number of Investors</t>
  </si>
  <si>
    <t>Reference</t>
  </si>
  <si>
    <t>EQUITISE PTY LTD - SYDNEY</t>
  </si>
  <si>
    <t>REF 1</t>
  </si>
  <si>
    <t>4 x 4 Body Armour that keeps paintwork in pristine condition</t>
  </si>
  <si>
    <t>REF 2</t>
  </si>
  <si>
    <t>Solar Energy Company</t>
  </si>
  <si>
    <t>Activated Nutrientants</t>
  </si>
  <si>
    <t>Organic Aussi Health Brand</t>
  </si>
  <si>
    <t>AR Advisers Ratings</t>
  </si>
  <si>
    <t>Independent Financial Advice</t>
  </si>
  <si>
    <t>Wimp 2 Warrior</t>
  </si>
  <si>
    <t>Sport and Fitness Equipment</t>
  </si>
  <si>
    <t>Zorali</t>
  </si>
  <si>
    <t>Eco-Innovative Outdoor Gear</t>
  </si>
  <si>
    <t>Supp</t>
  </si>
  <si>
    <t>App for hospitality workforce</t>
  </si>
  <si>
    <t>Birchal Financial Services Pty Ltd</t>
  </si>
  <si>
    <t>BIRCHAL FINANCIAL SERVICES PTY LTD - MELBOURNE</t>
  </si>
  <si>
    <t>Equitise Pty Ltd</t>
  </si>
  <si>
    <t>N/A</t>
  </si>
  <si>
    <t>REF 4</t>
  </si>
  <si>
    <t>OnMarket Bookbuilds Pty Ltd</t>
  </si>
  <si>
    <t>REF 5</t>
  </si>
  <si>
    <t>Billfolda Pty Ltd</t>
  </si>
  <si>
    <t xml:space="preserve">BILLFOLDA PTY LTD - SYDNEY </t>
  </si>
  <si>
    <t>REF 6</t>
  </si>
  <si>
    <t>REF 7</t>
  </si>
  <si>
    <t>REF 8</t>
  </si>
  <si>
    <t>NO TRANSACTIONS REPORTED ON THE INTERMEDIARY'S WEBSITE RELATING TO CROWD SOURCED FUNDING EQUITY RAISING</t>
  </si>
  <si>
    <t xml:space="preserve"> FUNDSITION (SME CROWD FUNDER PTY LTD)</t>
  </si>
  <si>
    <t>REF 9</t>
  </si>
  <si>
    <t>Fundsition (SME Crowd Funder Pty Ltd)</t>
  </si>
  <si>
    <t>Capital Labs (IQX Investments)</t>
  </si>
  <si>
    <t>REF 10</t>
  </si>
  <si>
    <t>REF 11</t>
  </si>
  <si>
    <t>REF 12</t>
  </si>
  <si>
    <t>REF 13</t>
  </si>
  <si>
    <t>REF 14</t>
  </si>
  <si>
    <t>REF 15</t>
  </si>
  <si>
    <t>Other Fees (exclusive of GST)</t>
  </si>
  <si>
    <t xml:space="preserve"> CAPITAL LABS (IQX INVESTMENTS) - SYDNEY</t>
  </si>
  <si>
    <t>Industries</t>
  </si>
  <si>
    <t>Technology to Maximise Attendance</t>
  </si>
  <si>
    <t>Vehicle Modification</t>
  </si>
  <si>
    <t>42 days</t>
  </si>
  <si>
    <t>Sofi Spritz</t>
  </si>
  <si>
    <t>Australia's aperitivo all natural no added sugar</t>
  </si>
  <si>
    <t>2 days</t>
  </si>
  <si>
    <t>GoCatch 2019</t>
  </si>
  <si>
    <t>Rideshare company</t>
  </si>
  <si>
    <t>Sports Clothing &amp; Sports Gear</t>
  </si>
  <si>
    <t>Japanese Fusion</t>
  </si>
  <si>
    <t>Craft Beer &amp; Wine</t>
  </si>
  <si>
    <t>Timekeeper luxury brands with Australian inspired crowns</t>
  </si>
  <si>
    <t>Hospitality</t>
  </si>
  <si>
    <t>Energy</t>
  </si>
  <si>
    <t>Health Products</t>
  </si>
  <si>
    <t>Tiller Rides</t>
  </si>
  <si>
    <t>Electric bikes</t>
  </si>
  <si>
    <t>Bring Me Home</t>
  </si>
  <si>
    <t>Food Rescue App - fighting food waste</t>
  </si>
  <si>
    <t>Holgate Brewhouse</t>
  </si>
  <si>
    <t>KidNest</t>
  </si>
  <si>
    <t>Childcare</t>
  </si>
  <si>
    <t>RedGrid</t>
  </si>
  <si>
    <t>Building the internet of energy</t>
  </si>
  <si>
    <t>Digital Money Platform</t>
  </si>
  <si>
    <t>Ultathin Mouth Strip</t>
  </si>
  <si>
    <t>Mental Health Diagnostic Company</t>
  </si>
  <si>
    <t>Brabham Movie</t>
  </si>
  <si>
    <t>A.I. to provide diagnotics for agricultural pests and diseases</t>
  </si>
  <si>
    <t>Esports</t>
  </si>
  <si>
    <t>Marketplace Tech</t>
  </si>
  <si>
    <t>Fintech Consumer Payments</t>
  </si>
  <si>
    <t>Liquor Food &amp; Beverage</t>
  </si>
  <si>
    <t>Consumer Fashion</t>
  </si>
  <si>
    <t>Marketplace Consumer</t>
  </si>
  <si>
    <t>Marketplace Consumer Women's</t>
  </si>
  <si>
    <t>Consumer Automotive</t>
  </si>
  <si>
    <t>FMCG Food &amp; Beverage</t>
  </si>
  <si>
    <t>Fintech</t>
  </si>
  <si>
    <t>Sports Fitness</t>
  </si>
  <si>
    <t>Fashion</t>
  </si>
  <si>
    <t>Platform Hospitality Tech</t>
  </si>
  <si>
    <t>FMCG Consumer</t>
  </si>
  <si>
    <t>Tech Food &amp; Beverage</t>
  </si>
  <si>
    <t>Marketplace Platform</t>
  </si>
  <si>
    <t>Demand Film</t>
  </si>
  <si>
    <t>Film Marketplace Tech</t>
  </si>
  <si>
    <t>Energy Solar</t>
  </si>
  <si>
    <t>Film</t>
  </si>
  <si>
    <t>Pre Money Valution</t>
  </si>
  <si>
    <t xml:space="preserve">Pre Money Valuation </t>
  </si>
  <si>
    <t>Agtech</t>
  </si>
  <si>
    <t>Fintech NeoBank</t>
  </si>
  <si>
    <t>Consumer Fashion Apparel</t>
  </si>
  <si>
    <t>Consumer Food &amp; Beverage</t>
  </si>
  <si>
    <t>100% digital bank ( First Tranche)</t>
  </si>
  <si>
    <t>100% digital bank (Second Tranche)</t>
  </si>
  <si>
    <t>Food &amp; Beverage</t>
  </si>
  <si>
    <t>Fintech Payments Crypto</t>
  </si>
  <si>
    <t xml:space="preserve">Tech Construction </t>
  </si>
  <si>
    <t>First $1.75M</t>
  </si>
  <si>
    <t>Balance</t>
  </si>
  <si>
    <t>Consumer Sport FMCG</t>
  </si>
  <si>
    <t>Medical Tech</t>
  </si>
  <si>
    <t>Avestix</t>
  </si>
  <si>
    <t>Diversified Real Estate Portfolio</t>
  </si>
  <si>
    <t>Real Estate</t>
  </si>
  <si>
    <t>Consumer Travel Sport</t>
  </si>
  <si>
    <t>Health</t>
  </si>
  <si>
    <t>Ethical Dairy</t>
  </si>
  <si>
    <t>SCORECARD AS AT 31 JANUARY 2020</t>
  </si>
  <si>
    <t>CROWD SOURCED FUNDING SCORECARD AS AT 31 JANUARY 2020</t>
  </si>
  <si>
    <t>REF 3</t>
  </si>
  <si>
    <t>Order Up</t>
  </si>
  <si>
    <t>All Women's Rideshare - 2nd Tranch</t>
  </si>
  <si>
    <t>Market Place Consumer Womens</t>
  </si>
  <si>
    <t>Gigged In</t>
  </si>
  <si>
    <t>The Netflix of live music and entertainment</t>
  </si>
  <si>
    <t>Technology</t>
  </si>
  <si>
    <t>Send Gold</t>
  </si>
  <si>
    <t>Digital gold money</t>
  </si>
  <si>
    <t>Instarent</t>
  </si>
  <si>
    <t>Self managed property ap</t>
  </si>
  <si>
    <t>Listing Loop</t>
  </si>
  <si>
    <t>House Hunting Ap</t>
  </si>
  <si>
    <t>Charleys Chocolate Factory</t>
  </si>
  <si>
    <t>Preminum Chocolates</t>
  </si>
  <si>
    <t>Food and Beverage</t>
  </si>
  <si>
    <t>Capricorn Power</t>
  </si>
  <si>
    <t>Social and Environmental</t>
  </si>
  <si>
    <t>First Press Coffee</t>
  </si>
  <si>
    <t>Frankies Restaurant</t>
  </si>
  <si>
    <t>Restaurant and Cafes</t>
  </si>
  <si>
    <t>Posture 360</t>
  </si>
  <si>
    <t>Posture Technology</t>
  </si>
  <si>
    <t>Greenfield McGlobal</t>
  </si>
  <si>
    <t>Medicinal Cannabis</t>
  </si>
  <si>
    <t xml:space="preserve">CROWD SOURCED FUNDING SCORECARD  AS AT 31 JANUARY 2020 </t>
  </si>
  <si>
    <t>CROWD SOURCED FUNDING SCORECARD AS AT 31 JANUARY  2020</t>
  </si>
  <si>
    <t>CROWD SOURCED FUNDING SCORECARD  AS AT 31 JANUARY  2020</t>
  </si>
  <si>
    <t>Rhinohide</t>
  </si>
  <si>
    <t>(First Tranche)</t>
  </si>
  <si>
    <t>7 days</t>
  </si>
  <si>
    <t>Member cash back loyalty program</t>
  </si>
  <si>
    <t>41 days</t>
  </si>
  <si>
    <t>Plasatiq Equities</t>
  </si>
  <si>
    <t>Recidiitel</t>
  </si>
  <si>
    <t>Private telecommunicatin Network</t>
  </si>
  <si>
    <t>CROWD SOURCED FUNDING SCORECARD  AS AT 31 JANUARY 2020</t>
  </si>
  <si>
    <t>Neural DX</t>
  </si>
  <si>
    <t>Tetra Med Limited</t>
  </si>
  <si>
    <t>17 days</t>
  </si>
  <si>
    <t>Erocentric</t>
  </si>
  <si>
    <t>Artificial Intelligence Technology</t>
  </si>
  <si>
    <t>Food Connect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</si>
</sst>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/>
    <xf numFmtId="164" fontId="2" fillId="0" borderId="0" xfId="1" applyNumberFormat="1" applyFont="1"/>
    <xf numFmtId="0" fontId="0" fillId="3" borderId="0" xfId="0" applyFill="1"/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164" fontId="0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164" fontId="0" fillId="5" borderId="0" xfId="1" applyNumberFormat="1" applyFont="1" applyFill="1"/>
    <xf numFmtId="164" fontId="0" fillId="5" borderId="0" xfId="1" applyNumberFormat="1" applyFont="1" applyFill="1" applyAlignment="1">
      <alignment vertical="center"/>
    </xf>
    <xf numFmtId="9" fontId="0" fillId="5" borderId="0" xfId="0" applyNumberFormat="1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5" borderId="3" xfId="0" applyFill="1" applyBorder="1"/>
    <xf numFmtId="0" fontId="0" fillId="0" borderId="3" xfId="0" applyBorder="1"/>
    <xf numFmtId="0" fontId="0" fillId="5" borderId="3" xfId="0" applyFill="1" applyBorder="1" applyAlignment="1">
      <alignment vertical="center"/>
    </xf>
    <xf numFmtId="0" fontId="0" fillId="0" borderId="2" xfId="0" applyBorder="1"/>
    <xf numFmtId="0" fontId="2" fillId="5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5" borderId="3" xfId="0" applyFill="1" applyBorder="1" applyAlignment="1">
      <alignment vertical="center" wrapText="1"/>
    </xf>
    <xf numFmtId="0" fontId="0" fillId="0" borderId="3" xfId="0" applyBorder="1" applyAlignment="1">
      <alignment wrapText="1"/>
    </xf>
    <xf numFmtId="164" fontId="0" fillId="5" borderId="3" xfId="1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64" fontId="0" fillId="5" borderId="3" xfId="1" applyNumberFormat="1" applyFont="1" applyFill="1" applyBorder="1" applyAlignment="1">
      <alignment vertical="center"/>
    </xf>
    <xf numFmtId="164" fontId="0" fillId="5" borderId="3" xfId="1" applyNumberFormat="1" applyFont="1" applyFill="1" applyBorder="1" applyAlignment="1">
      <alignment wrapText="1"/>
    </xf>
    <xf numFmtId="0" fontId="2" fillId="0" borderId="6" xfId="0" applyFont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6" borderId="0" xfId="0" applyFill="1"/>
    <xf numFmtId="164" fontId="0" fillId="6" borderId="0" xfId="1" applyNumberFormat="1" applyFont="1" applyFill="1"/>
    <xf numFmtId="164" fontId="0" fillId="6" borderId="0" xfId="1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64" fontId="0" fillId="6" borderId="0" xfId="1" applyNumberFormat="1" applyFont="1" applyFill="1" applyAlignment="1">
      <alignment vertical="center"/>
    </xf>
    <xf numFmtId="8" fontId="0" fillId="6" borderId="0" xfId="0" applyNumberFormat="1" applyFill="1" applyAlignment="1">
      <alignment vertical="center"/>
    </xf>
    <xf numFmtId="164" fontId="0" fillId="6" borderId="0" xfId="1" applyNumberFormat="1" applyFont="1" applyFill="1" applyAlignment="1">
      <alignment horizontal="center" vertical="center"/>
    </xf>
    <xf numFmtId="0" fontId="0" fillId="0" borderId="6" xfId="0" applyBorder="1"/>
    <xf numFmtId="0" fontId="0" fillId="6" borderId="3" xfId="0" applyFill="1" applyBorder="1"/>
    <xf numFmtId="0" fontId="0" fillId="6" borderId="3" xfId="0" applyFill="1" applyBorder="1" applyAlignment="1">
      <alignment vertical="center"/>
    </xf>
    <xf numFmtId="0" fontId="0" fillId="6" borderId="3" xfId="0" applyFill="1" applyBorder="1" applyAlignment="1">
      <alignment wrapText="1"/>
    </xf>
    <xf numFmtId="164" fontId="0" fillId="6" borderId="3" xfId="1" applyNumberFormat="1" applyFont="1" applyFill="1" applyBorder="1"/>
    <xf numFmtId="164" fontId="0" fillId="0" borderId="3" xfId="1" applyNumberFormat="1" applyFont="1" applyBorder="1"/>
    <xf numFmtId="164" fontId="0" fillId="6" borderId="3" xfId="1" applyNumberFormat="1" applyFont="1" applyFill="1" applyBorder="1" applyAlignment="1">
      <alignment vertical="center"/>
    </xf>
    <xf numFmtId="164" fontId="0" fillId="0" borderId="2" xfId="1" applyNumberFormat="1" applyFont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44" fontId="0" fillId="6" borderId="3" xfId="1" applyFont="1" applyFill="1" applyBorder="1"/>
    <xf numFmtId="44" fontId="0" fillId="6" borderId="3" xfId="1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164" fontId="2" fillId="0" borderId="9" xfId="1" applyNumberFormat="1" applyFont="1" applyBorder="1"/>
    <xf numFmtId="1" fontId="2" fillId="0" borderId="9" xfId="1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4" fontId="0" fillId="0" borderId="6" xfId="1" applyNumberFormat="1" applyFont="1" applyBorder="1"/>
    <xf numFmtId="0" fontId="2" fillId="4" borderId="4" xfId="0" applyFont="1" applyFill="1" applyBorder="1" applyAlignment="1">
      <alignment horizont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164" fontId="0" fillId="4" borderId="3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3" xfId="0" applyFill="1" applyBorder="1"/>
    <xf numFmtId="164" fontId="0" fillId="3" borderId="3" xfId="1" applyNumberFormat="1" applyFont="1" applyFill="1" applyBorder="1"/>
    <xf numFmtId="0" fontId="0" fillId="0" borderId="6" xfId="0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0" fillId="2" borderId="3" xfId="0" applyFill="1" applyBorder="1"/>
    <xf numFmtId="0" fontId="2" fillId="2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0" fillId="5" borderId="3" xfId="1" applyNumberFormat="1" applyFont="1" applyFill="1" applyBorder="1" applyAlignment="1">
      <alignment vertical="center" wrapText="1"/>
    </xf>
    <xf numFmtId="164" fontId="0" fillId="2" borderId="3" xfId="1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3" xfId="1" applyNumberFormat="1" applyFont="1" applyBorder="1" applyAlignment="1">
      <alignment vertical="center"/>
    </xf>
    <xf numFmtId="8" fontId="0" fillId="0" borderId="0" xfId="0" applyNumberForma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3" xfId="1" applyFont="1" applyBorder="1" applyAlignment="1">
      <alignment vertical="center"/>
    </xf>
    <xf numFmtId="0" fontId="0" fillId="0" borderId="0" xfId="0" applyAlignment="1">
      <alignment vertical="center" wrapText="1"/>
    </xf>
    <xf numFmtId="164" fontId="4" fillId="0" borderId="0" xfId="1" applyNumberFormat="1" applyFont="1"/>
    <xf numFmtId="164" fontId="4" fillId="0" borderId="0" xfId="1" applyNumberFormat="1" applyFont="1" applyAlignment="1">
      <alignment wrapText="1"/>
    </xf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8" xfId="0" applyBorder="1"/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5" fillId="0" borderId="0" xfId="0" applyNumberFormat="1" applyFont="1"/>
    <xf numFmtId="0" fontId="0" fillId="2" borderId="3" xfId="0" applyFill="1" applyBorder="1" applyAlignment="1">
      <alignment horizontal="center"/>
    </xf>
    <xf numFmtId="0" fontId="0" fillId="7" borderId="0" xfId="0" applyFill="1"/>
    <xf numFmtId="164" fontId="0" fillId="7" borderId="0" xfId="1" applyNumberFormat="1" applyFont="1" applyFill="1"/>
    <xf numFmtId="0" fontId="0" fillId="7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44" fontId="0" fillId="7" borderId="0" xfId="1" applyFont="1" applyFill="1"/>
    <xf numFmtId="0" fontId="0" fillId="7" borderId="3" xfId="0" applyFill="1" applyBorder="1"/>
    <xf numFmtId="0" fontId="0" fillId="7" borderId="3" xfId="0" applyFill="1" applyBorder="1" applyAlignment="1">
      <alignment horizontal="center"/>
    </xf>
    <xf numFmtId="164" fontId="0" fillId="7" borderId="3" xfId="1" applyNumberFormat="1" applyFont="1" applyFill="1" applyBorder="1"/>
    <xf numFmtId="164" fontId="0" fillId="2" borderId="0" xfId="1" applyNumberFormat="1" applyFont="1" applyFill="1"/>
    <xf numFmtId="164" fontId="4" fillId="0" borderId="1" xfId="0" applyNumberFormat="1" applyFont="1" applyBorder="1"/>
    <xf numFmtId="6" fontId="0" fillId="2" borderId="3" xfId="0" applyNumberFormat="1" applyFill="1" applyBorder="1" applyAlignment="1">
      <alignment horizontal="center"/>
    </xf>
    <xf numFmtId="0" fontId="0" fillId="8" borderId="3" xfId="0" applyFill="1" applyBorder="1" applyAlignment="1">
      <alignment wrapText="1"/>
    </xf>
    <xf numFmtId="0" fontId="0" fillId="8" borderId="0" xfId="0" applyFill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/>
    </xf>
    <xf numFmtId="0" fontId="0" fillId="8" borderId="3" xfId="0" applyFill="1" applyBorder="1"/>
    <xf numFmtId="0" fontId="0" fillId="8" borderId="0" xfId="0" applyFill="1"/>
    <xf numFmtId="0" fontId="0" fillId="5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1" applyNumberFormat="1" applyFont="1" applyFill="1" applyBorder="1"/>
    <xf numFmtId="164" fontId="0" fillId="8" borderId="0" xfId="1" applyNumberFormat="1" applyFont="1" applyFill="1"/>
    <xf numFmtId="6" fontId="0" fillId="8" borderId="3" xfId="0" applyNumberFormat="1" applyFill="1" applyBorder="1" applyAlignment="1">
      <alignment horizontal="center"/>
    </xf>
    <xf numFmtId="9" fontId="0" fillId="8" borderId="3" xfId="0" applyNumberFormat="1" applyFill="1" applyBorder="1"/>
    <xf numFmtId="0" fontId="0" fillId="2" borderId="0" xfId="0" applyFill="1" applyAlignment="1">
      <alignment wrapText="1"/>
    </xf>
    <xf numFmtId="0" fontId="0" fillId="2" borderId="3" xfId="0" applyFill="1" applyBorder="1" applyAlignment="1">
      <alignment vertical="center"/>
    </xf>
    <xf numFmtId="164" fontId="0" fillId="2" borderId="3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1" applyNumberFormat="1" applyFont="1" applyFill="1" applyBorder="1"/>
    <xf numFmtId="0" fontId="0" fillId="0" borderId="0" xfId="0" applyFill="1"/>
    <xf numFmtId="0" fontId="0" fillId="0" borderId="3" xfId="0" applyFill="1" applyBorder="1"/>
    <xf numFmtId="164" fontId="0" fillId="3" borderId="0" xfId="1" applyNumberFormat="1" applyFont="1" applyFill="1"/>
    <xf numFmtId="0" fontId="0" fillId="3" borderId="3" xfId="0" applyFill="1" applyBorder="1" applyAlignment="1">
      <alignment horizontal="center"/>
    </xf>
    <xf numFmtId="164" fontId="0" fillId="0" borderId="0" xfId="1" applyNumberFormat="1" applyFont="1" applyFill="1"/>
    <xf numFmtId="44" fontId="0" fillId="0" borderId="0" xfId="1" applyFont="1" applyFill="1"/>
    <xf numFmtId="9" fontId="0" fillId="0" borderId="0" xfId="0" applyNumberFormat="1" applyFill="1" applyAlignment="1">
      <alignment horizontal="center"/>
    </xf>
    <xf numFmtId="0" fontId="0" fillId="7" borderId="0" xfId="0" applyFill="1" applyAlignment="1">
      <alignment wrapText="1"/>
    </xf>
    <xf numFmtId="0" fontId="0" fillId="7" borderId="3" xfId="0" applyFill="1" applyBorder="1" applyAlignment="1">
      <alignment horizontal="left" vertical="center"/>
    </xf>
    <xf numFmtId="164" fontId="0" fillId="7" borderId="0" xfId="1" applyNumberFormat="1" applyFont="1" applyFill="1" applyAlignment="1">
      <alignment vertical="center"/>
    </xf>
    <xf numFmtId="164" fontId="0" fillId="7" borderId="3" xfId="1" applyNumberFormat="1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3" xfId="0" applyFill="1" applyBorder="1" applyAlignment="1">
      <alignment vertical="center"/>
    </xf>
    <xf numFmtId="9" fontId="0" fillId="7" borderId="0" xfId="0" applyNumberFormat="1" applyFill="1" applyAlignment="1">
      <alignment horizontal="center" vertical="center"/>
    </xf>
    <xf numFmtId="0" fontId="0" fillId="0" borderId="0" xfId="0" applyFill="1" applyAlignment="1">
      <alignment wrapText="1"/>
    </xf>
    <xf numFmtId="164" fontId="0" fillId="0" borderId="3" xfId="1" applyNumberFormat="1" applyFont="1" applyFill="1" applyBorder="1" applyAlignment="1">
      <alignment horizontal="center" vertical="center"/>
    </xf>
    <xf numFmtId="6" fontId="0" fillId="0" borderId="3" xfId="0" applyNumberForma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9" fontId="0" fillId="0" borderId="3" xfId="0" applyNumberFormat="1" applyFill="1" applyBorder="1"/>
    <xf numFmtId="6" fontId="0" fillId="0" borderId="3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 vertical="center"/>
    </xf>
    <xf numFmtId="10" fontId="0" fillId="6" borderId="0" xfId="0" applyNumberFormat="1" applyFill="1" applyAlignment="1">
      <alignment vertical="center"/>
    </xf>
    <xf numFmtId="0" fontId="0" fillId="0" borderId="3" xfId="0" applyFill="1" applyBorder="1" applyAlignment="1">
      <alignment vertical="center" wrapText="1"/>
    </xf>
    <xf numFmtId="164" fontId="0" fillId="0" borderId="0" xfId="1" applyNumberFormat="1" applyFont="1" applyFill="1" applyAlignment="1">
      <alignment vertical="center"/>
    </xf>
    <xf numFmtId="9" fontId="0" fillId="0" borderId="0" xfId="0" applyNumberFormat="1" applyFill="1"/>
    <xf numFmtId="0" fontId="0" fillId="0" borderId="3" xfId="0" applyFill="1" applyBorder="1" applyAlignment="1">
      <alignment horizontal="left" vertical="center"/>
    </xf>
    <xf numFmtId="6" fontId="0" fillId="0" borderId="0" xfId="0" applyNumberFormat="1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/>
    <xf numFmtId="3" fontId="0" fillId="6" borderId="0" xfId="0" applyNumberFormat="1" applyFill="1" applyAlignment="1">
      <alignment horizontal="center" vertical="center"/>
    </xf>
    <xf numFmtId="44" fontId="0" fillId="6" borderId="0" xfId="1" applyFont="1" applyFill="1"/>
    <xf numFmtId="44" fontId="0" fillId="6" borderId="0" xfId="1" applyFont="1" applyFill="1" applyAlignment="1">
      <alignment horizontal="center"/>
    </xf>
    <xf numFmtId="44" fontId="0" fillId="6" borderId="0" xfId="1" applyFont="1" applyFill="1" applyAlignment="1">
      <alignment horizontal="center" vertical="center"/>
    </xf>
    <xf numFmtId="0" fontId="0" fillId="0" borderId="3" xfId="0" applyFill="1" applyBorder="1" applyAlignment="1">
      <alignment wrapText="1"/>
    </xf>
    <xf numFmtId="8" fontId="0" fillId="0" borderId="0" xfId="0" applyNumberFormat="1" applyFill="1" applyAlignment="1">
      <alignment vertical="center"/>
    </xf>
    <xf numFmtId="44" fontId="0" fillId="0" borderId="3" xfId="1" applyFont="1" applyFill="1" applyBorder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3" xfId="0" applyFill="1" applyBorder="1" applyAlignment="1">
      <alignment vertical="center" wrapText="1"/>
    </xf>
    <xf numFmtId="44" fontId="0" fillId="6" borderId="0" xfId="1" applyFont="1" applyFill="1" applyAlignment="1">
      <alignment vertical="center"/>
    </xf>
    <xf numFmtId="0" fontId="0" fillId="0" borderId="1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4" fontId="0" fillId="5" borderId="0" xfId="1" applyFont="1" applyFill="1" applyAlignment="1">
      <alignment vertical="center"/>
    </xf>
    <xf numFmtId="0" fontId="0" fillId="5" borderId="3" xfId="0" applyFill="1" applyBorder="1" applyAlignment="1">
      <alignment horizontal="center" vertical="center"/>
    </xf>
    <xf numFmtId="44" fontId="0" fillId="5" borderId="0" xfId="1" applyFont="1" applyFill="1"/>
    <xf numFmtId="44" fontId="0" fillId="5" borderId="0" xfId="1" applyNumberFormat="1" applyFont="1" applyFill="1"/>
    <xf numFmtId="1" fontId="0" fillId="5" borderId="0" xfId="0" applyNumberFormat="1" applyFill="1" applyAlignment="1">
      <alignment horizontal="center"/>
    </xf>
    <xf numFmtId="164" fontId="0" fillId="0" borderId="3" xfId="1" applyNumberFormat="1" applyFont="1" applyFill="1" applyBorder="1" applyAlignment="1">
      <alignment wrapText="1"/>
    </xf>
    <xf numFmtId="44" fontId="0" fillId="0" borderId="9" xfId="0" applyNumberFormat="1" applyBorder="1"/>
    <xf numFmtId="44" fontId="2" fillId="0" borderId="9" xfId="0" applyNumberFormat="1" applyFont="1" applyBorder="1"/>
    <xf numFmtId="1" fontId="1" fillId="0" borderId="9" xfId="1" applyNumberFormat="1" applyFont="1" applyBorder="1"/>
    <xf numFmtId="0" fontId="0" fillId="4" borderId="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3" xfId="0" applyNumberFormat="1" applyBorder="1"/>
    <xf numFmtId="164" fontId="0" fillId="0" borderId="3" xfId="0" applyNumberFormat="1" applyBorder="1" applyAlignment="1">
      <alignment vertical="center"/>
    </xf>
    <xf numFmtId="44" fontId="0" fillId="3" borderId="0" xfId="1" applyFont="1" applyFill="1"/>
    <xf numFmtId="0" fontId="0" fillId="3" borderId="0" xfId="0" applyFill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44" fontId="0" fillId="2" borderId="0" xfId="1" applyFont="1" applyFill="1"/>
    <xf numFmtId="44" fontId="0" fillId="0" borderId="9" xfId="1" applyFont="1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0" fontId="0" fillId="0" borderId="0" xfId="0" applyBorder="1"/>
    <xf numFmtId="0" fontId="2" fillId="0" borderId="0" xfId="0" applyFont="1" applyBorder="1"/>
    <xf numFmtId="164" fontId="4" fillId="0" borderId="0" xfId="0" applyNumberFormat="1" applyFont="1" applyBorder="1"/>
    <xf numFmtId="9" fontId="0" fillId="5" borderId="0" xfId="0" applyNumberFormat="1" applyFill="1" applyAlignment="1">
      <alignment horizontal="center" vertical="center"/>
    </xf>
    <xf numFmtId="9" fontId="0" fillId="5" borderId="3" xfId="0" applyNumberFormat="1" applyFill="1" applyBorder="1" applyAlignment="1">
      <alignment horizontal="center" vertical="center"/>
    </xf>
    <xf numFmtId="9" fontId="0" fillId="8" borderId="0" xfId="0" applyNumberFormat="1" applyFill="1" applyAlignment="1">
      <alignment horizontal="center" vertical="center"/>
    </xf>
    <xf numFmtId="9" fontId="0" fillId="8" borderId="3" xfId="0" applyNumberFormat="1" applyFill="1" applyBorder="1" applyAlignment="1">
      <alignment horizontal="center" vertical="center"/>
    </xf>
    <xf numFmtId="164" fontId="0" fillId="8" borderId="0" xfId="1" applyNumberFormat="1" applyFont="1" applyFill="1" applyAlignment="1">
      <alignment vertical="center"/>
    </xf>
    <xf numFmtId="1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 vertical="center"/>
    </xf>
    <xf numFmtId="44" fontId="0" fillId="6" borderId="3" xfId="1" applyNumberFormat="1" applyFont="1" applyFill="1" applyBorder="1"/>
    <xf numFmtId="44" fontId="0" fillId="6" borderId="3" xfId="1" applyNumberFormat="1" applyFont="1" applyFill="1" applyBorder="1" applyAlignment="1">
      <alignment vertical="center"/>
    </xf>
    <xf numFmtId="9" fontId="0" fillId="6" borderId="0" xfId="0" applyNumberFormat="1" applyFill="1" applyAlignment="1">
      <alignment horizontal="center" vertical="center"/>
    </xf>
    <xf numFmtId="10" fontId="0" fillId="6" borderId="0" xfId="0" applyNumberForma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3" xfId="0" applyFill="1" applyBorder="1" applyAlignment="1">
      <alignment vertical="center" wrapText="1"/>
    </xf>
    <xf numFmtId="164" fontId="0" fillId="8" borderId="3" xfId="1" applyNumberFormat="1" applyFont="1" applyFill="1" applyBorder="1" applyAlignment="1">
      <alignment vertical="center"/>
    </xf>
    <xf numFmtId="8" fontId="0" fillId="8" borderId="0" xfId="0" applyNumberFormat="1" applyFill="1" applyAlignment="1">
      <alignment vertical="center"/>
    </xf>
    <xf numFmtId="164" fontId="0" fillId="8" borderId="0" xfId="1" applyNumberFormat="1" applyFont="1" applyFill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44" fontId="0" fillId="8" borderId="3" xfId="1" applyFont="1" applyFill="1" applyBorder="1" applyAlignment="1">
      <alignment vertical="center"/>
    </xf>
    <xf numFmtId="9" fontId="0" fillId="8" borderId="0" xfId="0" applyNumberFormat="1" applyFill="1" applyAlignment="1">
      <alignment vertical="center"/>
    </xf>
    <xf numFmtId="10" fontId="0" fillId="6" borderId="0" xfId="0" applyNumberFormat="1" applyFill="1" applyAlignment="1">
      <alignment horizontal="center" vertical="center"/>
    </xf>
    <xf numFmtId="0" fontId="0" fillId="5" borderId="12" xfId="0" applyFill="1" applyBorder="1"/>
    <xf numFmtId="0" fontId="0" fillId="0" borderId="12" xfId="0" applyFill="1" applyBorder="1"/>
    <xf numFmtId="0" fontId="0" fillId="8" borderId="12" xfId="0" applyFill="1" applyBorder="1"/>
    <xf numFmtId="0" fontId="0" fillId="5" borderId="3" xfId="0" applyFill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44" fontId="2" fillId="0" borderId="14" xfId="0" applyNumberFormat="1" applyFont="1" applyBorder="1"/>
    <xf numFmtId="0" fontId="0" fillId="8" borderId="2" xfId="0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164" fontId="0" fillId="8" borderId="8" xfId="1" applyNumberFormat="1" applyFont="1" applyFill="1" applyBorder="1" applyAlignment="1">
      <alignment vertical="center"/>
    </xf>
    <xf numFmtId="164" fontId="0" fillId="8" borderId="2" xfId="1" applyNumberFormat="1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164" fontId="0" fillId="8" borderId="2" xfId="1" applyNumberFormat="1" applyFont="1" applyFill="1" applyBorder="1"/>
    <xf numFmtId="9" fontId="0" fillId="8" borderId="8" xfId="0" applyNumberFormat="1" applyFill="1" applyBorder="1" applyAlignment="1">
      <alignment horizontal="center" vertical="center"/>
    </xf>
    <xf numFmtId="9" fontId="0" fillId="8" borderId="2" xfId="0" applyNumberFormat="1" applyFill="1" applyBorder="1" applyAlignment="1">
      <alignment horizontal="center" vertical="center"/>
    </xf>
    <xf numFmtId="0" fontId="0" fillId="8" borderId="10" xfId="0" applyFill="1" applyBorder="1"/>
    <xf numFmtId="0" fontId="0" fillId="8" borderId="2" xfId="0" applyFill="1" applyBorder="1"/>
    <xf numFmtId="9" fontId="0" fillId="2" borderId="0" xfId="0" applyNumberFormat="1" applyFill="1"/>
    <xf numFmtId="164" fontId="4" fillId="0" borderId="0" xfId="0" applyNumberFormat="1" applyFont="1"/>
    <xf numFmtId="164" fontId="0" fillId="0" borderId="3" xfId="1" applyNumberFormat="1" applyFont="1" applyBorder="1" applyAlignment="1">
      <alignment horizontal="center"/>
    </xf>
    <xf numFmtId="164" fontId="0" fillId="7" borderId="0" xfId="1" applyNumberFormat="1" applyFont="1" applyFill="1" applyAlignment="1">
      <alignment horizontal="center"/>
    </xf>
    <xf numFmtId="0" fontId="0" fillId="0" borderId="2" xfId="0" applyFill="1" applyBorder="1"/>
    <xf numFmtId="0" fontId="0" fillId="4" borderId="0" xfId="0" applyFill="1" applyAlignment="1">
      <alignment wrapText="1"/>
    </xf>
    <xf numFmtId="0" fontId="0" fillId="4" borderId="0" xfId="0" applyFill="1"/>
    <xf numFmtId="0" fontId="0" fillId="4" borderId="3" xfId="0" applyFill="1" applyBorder="1"/>
    <xf numFmtId="164" fontId="2" fillId="0" borderId="11" xfId="0" applyNumberFormat="1" applyFont="1" applyBorder="1"/>
    <xf numFmtId="44" fontId="2" fillId="0" borderId="11" xfId="1" applyFont="1" applyBorder="1"/>
    <xf numFmtId="164" fontId="6" fillId="0" borderId="9" xfId="0" applyNumberFormat="1" applyFont="1" applyBorder="1"/>
    <xf numFmtId="6" fontId="0" fillId="4" borderId="3" xfId="0" applyNumberFormat="1" applyFill="1" applyBorder="1" applyAlignment="1">
      <alignment horizontal="center" vertical="center"/>
    </xf>
    <xf numFmtId="9" fontId="0" fillId="4" borderId="0" xfId="0" applyNumberFormat="1" applyFill="1"/>
    <xf numFmtId="164" fontId="0" fillId="5" borderId="0" xfId="1" applyNumberFormat="1" applyFont="1" applyFill="1" applyAlignment="1">
      <alignment horizontal="center" vertical="center"/>
    </xf>
    <xf numFmtId="44" fontId="0" fillId="8" borderId="0" xfId="1" applyFont="1" applyFill="1" applyAlignment="1">
      <alignment vertical="center"/>
    </xf>
    <xf numFmtId="3" fontId="0" fillId="5" borderId="0" xfId="0" applyNumberFormat="1" applyFill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0" xfId="1" applyNumberFormat="1" applyFont="1" applyFill="1" applyAlignment="1">
      <alignment vertical="center"/>
    </xf>
    <xf numFmtId="9" fontId="0" fillId="2" borderId="3" xfId="0" applyNumberFormat="1" applyFill="1" applyBorder="1" applyAlignment="1">
      <alignment horizontal="center" vertical="center"/>
    </xf>
    <xf numFmtId="44" fontId="0" fillId="0" borderId="3" xfId="0" applyNumberFormat="1" applyBorder="1" applyAlignment="1">
      <alignment horizontal="center"/>
    </xf>
    <xf numFmtId="164" fontId="0" fillId="6" borderId="3" xfId="1" applyNumberFormat="1" applyFont="1" applyFill="1" applyBorder="1" applyAlignment="1">
      <alignment horizontal="center" vertical="center" wrapText="1"/>
    </xf>
    <xf numFmtId="3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164" fontId="0" fillId="6" borderId="3" xfId="1" applyNumberFormat="1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10" fontId="0" fillId="3" borderId="0" xfId="0" applyNumberFormat="1" applyFill="1"/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0" fillId="3" borderId="0" xfId="1" applyNumberFormat="1" applyFont="1" applyFill="1" applyAlignment="1">
      <alignment horizontal="center"/>
    </xf>
    <xf numFmtId="44" fontId="0" fillId="8" borderId="0" xfId="1" applyFont="1" applyFill="1"/>
    <xf numFmtId="10" fontId="0" fillId="8" borderId="0" xfId="0" applyNumberFormat="1" applyFill="1"/>
    <xf numFmtId="15" fontId="0" fillId="3" borderId="0" xfId="0" applyNumberFormat="1" applyFill="1"/>
    <xf numFmtId="44" fontId="0" fillId="7" borderId="0" xfId="1" applyNumberFormat="1" applyFont="1" applyFill="1" applyAlignment="1">
      <alignment horizontal="center"/>
    </xf>
    <xf numFmtId="164" fontId="0" fillId="7" borderId="3" xfId="1" applyNumberFormat="1" applyFont="1" applyFill="1" applyBorder="1" applyAlignment="1">
      <alignment horizontal="center" vertical="center"/>
    </xf>
    <xf numFmtId="44" fontId="0" fillId="7" borderId="0" xfId="1" applyNumberFormat="1" applyFont="1" applyFill="1" applyAlignment="1">
      <alignment horizontal="center" vertical="center"/>
    </xf>
    <xf numFmtId="0" fontId="0" fillId="8" borderId="3" xfId="0" applyFill="1" applyBorder="1" applyAlignment="1">
      <alignment horizontal="left" vertical="center"/>
    </xf>
    <xf numFmtId="0" fontId="0" fillId="8" borderId="0" xfId="0" applyFill="1" applyAlignment="1">
      <alignment wrapText="1"/>
    </xf>
    <xf numFmtId="164" fontId="0" fillId="8" borderId="3" xfId="1" applyNumberFormat="1" applyFont="1" applyFill="1" applyBorder="1" applyAlignment="1">
      <alignment horizontal="center" vertical="center"/>
    </xf>
    <xf numFmtId="44" fontId="0" fillId="8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9" fontId="0" fillId="0" borderId="0" xfId="0" applyNumberFormat="1"/>
    <xf numFmtId="164" fontId="0" fillId="0" borderId="3" xfId="0" applyNumberFormat="1" applyBorder="1" applyAlignment="1">
      <alignment horizontal="center" vertical="center"/>
    </xf>
    <xf numFmtId="164" fontId="2" fillId="0" borderId="14" xfId="0" applyNumberFormat="1" applyFont="1" applyBorder="1"/>
    <xf numFmtId="10" fontId="0" fillId="8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5" fontId="0" fillId="8" borderId="0" xfId="0" applyNumberFormat="1" applyFill="1"/>
    <xf numFmtId="164" fontId="2" fillId="0" borderId="9" xfId="0" applyNumberFormat="1" applyFont="1" applyBorder="1"/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147205</xdr:rowOff>
    </xdr:from>
    <xdr:to>
      <xdr:col>1</xdr:col>
      <xdr:colOff>1177637</xdr:colOff>
      <xdr:row>0</xdr:row>
      <xdr:rowOff>705655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205"/>
          <a:ext cx="1783773" cy="558450"/>
        </a:xfrm>
        <a:prstGeom prst="rect">
          <a:avLst/>
        </a:prstGeom>
        <a:solidFill>
          <a:srgbClr val="00B0F0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175733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825" cy="747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816769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02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3</xdr:row>
      <xdr:rowOff>93035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66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133351</xdr:colOff>
      <xdr:row>3</xdr:row>
      <xdr:rowOff>184593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38400" cy="756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323851</xdr:colOff>
      <xdr:row>3</xdr:row>
      <xdr:rowOff>172779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00300" cy="744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299562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518886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107872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65296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238125</xdr:colOff>
      <xdr:row>2</xdr:row>
      <xdr:rowOff>10928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124075" cy="658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1190626</xdr:colOff>
      <xdr:row>3</xdr:row>
      <xdr:rowOff>225942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571750" cy="797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285751</xdr:colOff>
      <xdr:row>3</xdr:row>
      <xdr:rowOff>172779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00300" cy="744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209551</xdr:colOff>
      <xdr:row>3</xdr:row>
      <xdr:rowOff>78267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95500" cy="649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636747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2739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42148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423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768191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3141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266701</xdr:colOff>
      <xdr:row>3</xdr:row>
      <xdr:rowOff>178686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19350" cy="750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3"/>
  <sheetViews>
    <sheetView zoomScale="78" zoomScaleNormal="78" workbookViewId="0">
      <selection activeCell="J1" sqref="J1"/>
    </sheetView>
  </sheetViews>
  <sheetFormatPr defaultRowHeight="15" x14ac:dyDescent="0.25"/>
  <cols>
    <col min="2" max="2" width="30.7109375" customWidth="1"/>
    <col min="3" max="3" width="12.42578125" customWidth="1"/>
    <col min="4" max="4" width="13.42578125" customWidth="1"/>
    <col min="5" max="5" width="13.5703125" customWidth="1"/>
    <col min="6" max="6" width="14.42578125" customWidth="1"/>
    <col min="7" max="7" width="10.42578125" customWidth="1"/>
    <col min="8" max="8" width="12.140625" customWidth="1"/>
    <col min="9" max="9" width="15.140625" customWidth="1"/>
    <col min="10" max="10" width="11.5703125" customWidth="1"/>
    <col min="11" max="11" width="11.140625" customWidth="1"/>
  </cols>
  <sheetData>
    <row r="1" spans="1:11" ht="59.25" customHeight="1" x14ac:dyDescent="0.25">
      <c r="A1" s="320"/>
      <c r="B1" s="320"/>
    </row>
    <row r="2" spans="1:11" ht="18.75" x14ac:dyDescent="0.3">
      <c r="A2" s="330" t="s">
        <v>82</v>
      </c>
      <c r="B2" s="330"/>
      <c r="C2" s="330"/>
      <c r="D2" s="330"/>
      <c r="E2" s="330"/>
      <c r="F2" s="330"/>
      <c r="G2" s="330"/>
      <c r="H2" s="330"/>
      <c r="I2" s="330"/>
      <c r="J2" s="330"/>
      <c r="K2" s="2" t="s">
        <v>100</v>
      </c>
    </row>
    <row r="3" spans="1:11" ht="18.75" x14ac:dyDescent="0.3">
      <c r="A3" s="329" t="s">
        <v>249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x14ac:dyDescent="0.25">
      <c r="A4" s="323" t="s">
        <v>137</v>
      </c>
      <c r="B4" s="323" t="s">
        <v>83</v>
      </c>
      <c r="C4" s="327" t="s">
        <v>60</v>
      </c>
      <c r="D4" s="327"/>
      <c r="E4" s="328" t="s">
        <v>62</v>
      </c>
      <c r="F4" s="328"/>
      <c r="G4" s="327" t="s">
        <v>64</v>
      </c>
      <c r="H4" s="327"/>
      <c r="I4" s="325" t="s">
        <v>89</v>
      </c>
      <c r="J4" s="321" t="s">
        <v>136</v>
      </c>
      <c r="K4" s="321" t="s">
        <v>80</v>
      </c>
    </row>
    <row r="5" spans="1:11" x14ac:dyDescent="0.25">
      <c r="A5" s="324"/>
      <c r="B5" s="324"/>
      <c r="C5" s="43" t="s">
        <v>63</v>
      </c>
      <c r="D5" s="43" t="s">
        <v>61</v>
      </c>
      <c r="E5" s="43" t="s">
        <v>63</v>
      </c>
      <c r="F5" s="43" t="s">
        <v>61</v>
      </c>
      <c r="G5" s="43" t="s">
        <v>63</v>
      </c>
      <c r="H5" s="43" t="s">
        <v>61</v>
      </c>
      <c r="I5" s="326"/>
      <c r="J5" s="322"/>
      <c r="K5" s="322"/>
    </row>
    <row r="6" spans="1:11" x14ac:dyDescent="0.25">
      <c r="A6" s="189"/>
      <c r="B6" s="56"/>
      <c r="D6" s="56"/>
      <c r="F6" s="72"/>
      <c r="G6" s="3"/>
      <c r="H6" s="72"/>
      <c r="I6" s="56"/>
      <c r="J6" s="56"/>
      <c r="K6" s="56"/>
    </row>
    <row r="7" spans="1:11" x14ac:dyDescent="0.25">
      <c r="A7" s="213">
        <v>1</v>
      </c>
      <c r="B7" s="29" t="s">
        <v>69</v>
      </c>
      <c r="C7" s="3">
        <v>1</v>
      </c>
      <c r="D7" s="61">
        <f>'AG Crowd'!I10</f>
        <v>42960</v>
      </c>
      <c r="E7" s="3">
        <v>1</v>
      </c>
      <c r="F7" s="61">
        <f>'AG Crowd'!K10</f>
        <v>42960</v>
      </c>
      <c r="G7" s="3">
        <v>0</v>
      </c>
      <c r="H7" s="61">
        <v>0</v>
      </c>
      <c r="I7" s="29" t="s">
        <v>90</v>
      </c>
      <c r="J7" s="77">
        <f>'AG Crowd'!N10</f>
        <v>8</v>
      </c>
      <c r="K7" s="61">
        <f>'AG Crowd'!O10</f>
        <v>5370</v>
      </c>
    </row>
    <row r="8" spans="1:11" x14ac:dyDescent="0.25">
      <c r="A8" s="213"/>
      <c r="B8" s="29"/>
      <c r="C8" s="238"/>
      <c r="D8" s="61"/>
      <c r="E8" s="238"/>
      <c r="F8" s="61"/>
      <c r="G8" s="238"/>
      <c r="H8" s="61"/>
      <c r="I8" s="29"/>
      <c r="J8" s="77"/>
      <c r="K8" s="61"/>
    </row>
    <row r="9" spans="1:11" x14ac:dyDescent="0.25">
      <c r="A9" s="213">
        <v>2</v>
      </c>
      <c r="B9" s="29" t="s">
        <v>121</v>
      </c>
      <c r="C9" s="146">
        <v>0</v>
      </c>
      <c r="D9" s="96">
        <v>0</v>
      </c>
      <c r="E9" s="93">
        <v>0</v>
      </c>
      <c r="F9" s="96">
        <v>0</v>
      </c>
      <c r="G9" s="93">
        <v>0</v>
      </c>
      <c r="H9" s="96">
        <v>0</v>
      </c>
      <c r="I9" s="29" t="s">
        <v>119</v>
      </c>
      <c r="J9" s="77" t="s">
        <v>156</v>
      </c>
      <c r="K9" s="77" t="s">
        <v>156</v>
      </c>
    </row>
    <row r="10" spans="1:11" x14ac:dyDescent="0.25">
      <c r="A10" s="213"/>
      <c r="B10" s="29"/>
      <c r="C10" s="238"/>
      <c r="D10" s="61"/>
      <c r="E10" s="238"/>
      <c r="F10" s="61"/>
      <c r="G10" s="238"/>
      <c r="H10" s="61"/>
      <c r="I10" s="29"/>
      <c r="J10" s="77"/>
      <c r="K10" s="61"/>
    </row>
    <row r="11" spans="1:11" x14ac:dyDescent="0.25">
      <c r="A11" s="213">
        <v>3</v>
      </c>
      <c r="B11" s="29" t="s">
        <v>160</v>
      </c>
      <c r="C11" s="3">
        <v>0</v>
      </c>
      <c r="D11" s="61">
        <f>'Billfolda - Sydney'!H12</f>
        <v>0</v>
      </c>
      <c r="E11" s="3">
        <v>0</v>
      </c>
      <c r="F11" s="61">
        <f>'Billfolda - Sydney'!K12</f>
        <v>0</v>
      </c>
      <c r="G11" s="3">
        <v>0</v>
      </c>
      <c r="H11" s="61">
        <v>0</v>
      </c>
      <c r="I11" s="29" t="s">
        <v>90</v>
      </c>
      <c r="J11" s="77">
        <v>0</v>
      </c>
      <c r="K11" s="269">
        <f>'Billfolda - Sydney'!O12</f>
        <v>0</v>
      </c>
    </row>
    <row r="12" spans="1:11" x14ac:dyDescent="0.25">
      <c r="A12" s="213"/>
      <c r="B12" s="29"/>
      <c r="C12" s="238"/>
      <c r="D12" s="61"/>
      <c r="E12" s="238"/>
      <c r="F12" s="61"/>
      <c r="G12" s="238"/>
      <c r="H12" s="61"/>
      <c r="I12" s="29"/>
      <c r="J12" s="77"/>
      <c r="K12" s="61"/>
    </row>
    <row r="13" spans="1:11" x14ac:dyDescent="0.25">
      <c r="A13" s="200">
        <v>4</v>
      </c>
      <c r="B13" s="29" t="s">
        <v>153</v>
      </c>
      <c r="C13" s="3">
        <v>35</v>
      </c>
      <c r="D13" s="61">
        <f>'Birchal - Melbourne'!I81</f>
        <v>19987299</v>
      </c>
      <c r="E13" s="3">
        <v>35</v>
      </c>
      <c r="F13" s="61">
        <f>'Birchal - Melbourne'!K81</f>
        <v>19987299</v>
      </c>
      <c r="G13" s="3">
        <v>0</v>
      </c>
      <c r="H13" s="61">
        <v>0</v>
      </c>
      <c r="I13" s="29" t="s">
        <v>91</v>
      </c>
      <c r="J13" s="188">
        <f>'Birchal - Melbourne'!N81</f>
        <v>12559</v>
      </c>
      <c r="K13" s="214">
        <f>'Birchal - Melbourne'!O81</f>
        <v>1591.4721713512222</v>
      </c>
    </row>
    <row r="14" spans="1:11" x14ac:dyDescent="0.25">
      <c r="A14" s="200"/>
      <c r="B14" s="29"/>
      <c r="C14" s="238"/>
      <c r="D14" s="61"/>
      <c r="E14" s="238"/>
      <c r="F14" s="61"/>
      <c r="G14" s="238"/>
      <c r="H14" s="61"/>
      <c r="I14" s="29"/>
      <c r="J14" s="237"/>
      <c r="K14" s="214"/>
    </row>
    <row r="15" spans="1:11" x14ac:dyDescent="0.25">
      <c r="A15" s="200">
        <v>5</v>
      </c>
      <c r="B15" s="35" t="s">
        <v>169</v>
      </c>
      <c r="C15" s="93">
        <v>1</v>
      </c>
      <c r="D15" s="96">
        <f>'Capital Labs'!I13</f>
        <v>828476</v>
      </c>
      <c r="E15" s="93">
        <v>1</v>
      </c>
      <c r="F15" s="96">
        <f>'Capital Labs'!K13</f>
        <v>828476</v>
      </c>
      <c r="G15" s="93">
        <v>0</v>
      </c>
      <c r="H15" s="96">
        <v>0</v>
      </c>
      <c r="I15" s="94" t="s">
        <v>90</v>
      </c>
      <c r="J15" s="188">
        <f>'Capital Labs'!N13</f>
        <v>547</v>
      </c>
      <c r="K15" s="314">
        <f>'Capital Labs'!O13</f>
        <v>1514.581352833638</v>
      </c>
    </row>
    <row r="16" spans="1:11" x14ac:dyDescent="0.25">
      <c r="A16" s="200"/>
      <c r="B16" s="35"/>
      <c r="C16" s="93"/>
      <c r="D16" s="96"/>
      <c r="E16" s="93"/>
      <c r="F16" s="96"/>
      <c r="G16" s="93"/>
      <c r="H16" s="96"/>
      <c r="I16" s="94"/>
      <c r="J16" s="237"/>
      <c r="K16" s="237"/>
    </row>
    <row r="17" spans="1:11" x14ac:dyDescent="0.25">
      <c r="A17" s="213">
        <v>6</v>
      </c>
      <c r="B17" s="29" t="s">
        <v>95</v>
      </c>
      <c r="C17" s="3">
        <v>2</v>
      </c>
      <c r="D17" s="61">
        <f>'Crowd 88 Limited'!I15</f>
        <v>1102840</v>
      </c>
      <c r="E17" s="3">
        <v>2</v>
      </c>
      <c r="F17" s="61">
        <f>'Crowd 88 Limited'!K15</f>
        <v>1102840</v>
      </c>
      <c r="G17" s="3">
        <v>0</v>
      </c>
      <c r="H17" s="61">
        <v>0</v>
      </c>
      <c r="I17" s="29" t="s">
        <v>90</v>
      </c>
      <c r="J17" s="77">
        <f>'Crowd 88 Limited'!N15</f>
        <v>633</v>
      </c>
      <c r="K17" s="286">
        <f>'Crowd 88 Limited'!O15</f>
        <v>1742.2432859399685</v>
      </c>
    </row>
    <row r="18" spans="1:11" x14ac:dyDescent="0.25">
      <c r="A18" s="213"/>
      <c r="B18" s="29"/>
      <c r="C18" s="238"/>
      <c r="D18" s="61"/>
      <c r="E18" s="238"/>
      <c r="F18" s="61"/>
      <c r="G18" s="238"/>
      <c r="H18" s="61"/>
      <c r="I18" s="29"/>
      <c r="J18" s="77"/>
      <c r="K18" s="286"/>
    </row>
    <row r="19" spans="1:11" x14ac:dyDescent="0.25">
      <c r="A19" s="213">
        <v>7</v>
      </c>
      <c r="B19" s="29" t="s">
        <v>96</v>
      </c>
      <c r="C19" s="147">
        <v>0</v>
      </c>
      <c r="D19" s="61">
        <v>0</v>
      </c>
      <c r="E19" s="147">
        <v>0</v>
      </c>
      <c r="F19" s="61">
        <v>0</v>
      </c>
      <c r="G19" s="147">
        <v>0</v>
      </c>
      <c r="H19" s="61">
        <v>0</v>
      </c>
      <c r="I19" s="29" t="s">
        <v>97</v>
      </c>
      <c r="J19" s="188" t="s">
        <v>156</v>
      </c>
      <c r="K19" s="188" t="s">
        <v>156</v>
      </c>
    </row>
    <row r="20" spans="1:11" x14ac:dyDescent="0.25">
      <c r="A20" s="213"/>
      <c r="B20" s="29"/>
      <c r="C20" s="238"/>
      <c r="D20" s="61"/>
      <c r="E20" s="238"/>
      <c r="F20" s="61"/>
      <c r="G20" s="238"/>
      <c r="H20" s="61"/>
      <c r="I20" s="29"/>
      <c r="J20" s="237"/>
      <c r="K20" s="237"/>
    </row>
    <row r="21" spans="1:11" ht="30" x14ac:dyDescent="0.25">
      <c r="A21" s="200">
        <v>8</v>
      </c>
      <c r="B21" s="35" t="s">
        <v>120</v>
      </c>
      <c r="C21" s="93">
        <v>1</v>
      </c>
      <c r="D21" s="96">
        <f>'Enable Funding'!I14</f>
        <v>671000</v>
      </c>
      <c r="E21" s="93">
        <v>1</v>
      </c>
      <c r="F21" s="96">
        <f>'Enable Funding'!K14</f>
        <v>671000</v>
      </c>
      <c r="G21" s="93">
        <v>0</v>
      </c>
      <c r="H21" s="96">
        <v>0</v>
      </c>
      <c r="I21" s="94" t="s">
        <v>92</v>
      </c>
      <c r="J21" s="188">
        <f>'Enable Funding'!N14</f>
        <v>90</v>
      </c>
      <c r="K21" s="215">
        <f>'Enable Funding'!O14</f>
        <v>7455.5555555555557</v>
      </c>
    </row>
    <row r="22" spans="1:11" x14ac:dyDescent="0.25">
      <c r="A22" s="213"/>
      <c r="B22" s="29"/>
      <c r="C22" s="238"/>
      <c r="D22" s="61"/>
      <c r="E22" s="238"/>
      <c r="F22" s="61"/>
      <c r="G22" s="238"/>
      <c r="H22" s="61"/>
      <c r="I22" s="29"/>
      <c r="J22" s="77"/>
      <c r="K22" s="61"/>
    </row>
    <row r="23" spans="1:11" x14ac:dyDescent="0.25">
      <c r="A23" s="200">
        <v>9</v>
      </c>
      <c r="B23" s="29" t="s">
        <v>155</v>
      </c>
      <c r="C23" s="3">
        <v>15</v>
      </c>
      <c r="D23" s="61">
        <f>'Equitise - Sydney'!I44</f>
        <v>11071238</v>
      </c>
      <c r="E23" s="3">
        <v>14</v>
      </c>
      <c r="F23" s="61">
        <f>'Equitise - Sydney'!K44</f>
        <v>10808438</v>
      </c>
      <c r="G23" s="3">
        <v>1</v>
      </c>
      <c r="H23" s="61">
        <v>262800</v>
      </c>
      <c r="I23" s="29" t="s">
        <v>90</v>
      </c>
      <c r="J23" s="201">
        <f>'Equitise - Sydney'!N44</f>
        <v>5213</v>
      </c>
      <c r="K23" s="214">
        <f>'Equitise - Sydney'!O44</f>
        <v>2073.3623633224629</v>
      </c>
    </row>
    <row r="24" spans="1:11" x14ac:dyDescent="0.25">
      <c r="A24" s="189"/>
      <c r="B24" s="29"/>
      <c r="C24" s="3"/>
      <c r="D24" s="61"/>
      <c r="E24" s="3"/>
      <c r="F24" s="61"/>
      <c r="G24" s="3"/>
      <c r="H24" s="61"/>
      <c r="I24" s="29"/>
      <c r="J24" s="29"/>
      <c r="K24" s="29"/>
    </row>
    <row r="25" spans="1:11" ht="30" x14ac:dyDescent="0.25">
      <c r="A25" s="188">
        <v>10</v>
      </c>
      <c r="B25" s="1" t="s">
        <v>168</v>
      </c>
      <c r="C25" s="188">
        <v>0</v>
      </c>
      <c r="D25" s="96">
        <v>0</v>
      </c>
      <c r="E25" s="93">
        <v>0</v>
      </c>
      <c r="F25" s="96">
        <v>0</v>
      </c>
      <c r="G25" s="93">
        <v>0</v>
      </c>
      <c r="H25" s="96">
        <v>0</v>
      </c>
      <c r="I25" s="29"/>
      <c r="J25" s="188" t="s">
        <v>156</v>
      </c>
      <c r="K25" s="188" t="s">
        <v>156</v>
      </c>
    </row>
    <row r="26" spans="1:11" x14ac:dyDescent="0.25">
      <c r="A26" s="189"/>
      <c r="B26" s="29"/>
      <c r="C26" s="3"/>
      <c r="D26" s="61"/>
      <c r="E26" s="3"/>
      <c r="F26" s="61"/>
      <c r="G26" s="3"/>
      <c r="H26" s="61"/>
      <c r="I26" s="29"/>
      <c r="J26" s="29"/>
      <c r="K26" s="29"/>
    </row>
    <row r="27" spans="1:11" x14ac:dyDescent="0.25">
      <c r="A27" s="213">
        <v>11</v>
      </c>
      <c r="B27" s="29" t="s">
        <v>98</v>
      </c>
      <c r="C27" s="147">
        <v>0</v>
      </c>
      <c r="D27" s="61">
        <v>0</v>
      </c>
      <c r="E27" s="147">
        <v>0</v>
      </c>
      <c r="F27" s="61">
        <v>0</v>
      </c>
      <c r="G27" s="147">
        <v>0</v>
      </c>
      <c r="H27" s="61">
        <v>0</v>
      </c>
      <c r="I27" s="29" t="s">
        <v>91</v>
      </c>
      <c r="J27" s="188" t="s">
        <v>156</v>
      </c>
      <c r="K27" s="188" t="s">
        <v>156</v>
      </c>
    </row>
    <row r="28" spans="1:11" x14ac:dyDescent="0.25">
      <c r="A28" s="189"/>
      <c r="B28" s="29"/>
      <c r="C28" s="3"/>
      <c r="D28" s="61"/>
      <c r="E28" s="3"/>
      <c r="F28" s="61"/>
      <c r="G28" s="3"/>
      <c r="H28" s="61"/>
      <c r="I28" s="29"/>
      <c r="J28" s="29"/>
      <c r="K28" s="29"/>
    </row>
    <row r="29" spans="1:11" x14ac:dyDescent="0.25">
      <c r="A29" s="213">
        <v>12</v>
      </c>
      <c r="B29" s="29" t="s">
        <v>158</v>
      </c>
      <c r="C29" s="3">
        <v>10</v>
      </c>
      <c r="D29" s="61">
        <f>'On Market BookBuilds Pty Ltd'!I32</f>
        <v>6759183</v>
      </c>
      <c r="E29" s="3">
        <v>9</v>
      </c>
      <c r="F29" s="61">
        <f>'On Market BookBuilds Pty Ltd'!K32</f>
        <v>6592140</v>
      </c>
      <c r="G29" s="3">
        <v>1</v>
      </c>
      <c r="H29" s="61">
        <v>167043</v>
      </c>
      <c r="I29" s="29" t="s">
        <v>90</v>
      </c>
      <c r="J29" s="218">
        <f>'On Market BookBuilds Pty Ltd'!N32</f>
        <v>17183</v>
      </c>
      <c r="K29" s="214">
        <f>'On Market BookBuilds Pty Ltd'!O32</f>
        <v>383.64313565733573</v>
      </c>
    </row>
    <row r="30" spans="1:11" x14ac:dyDescent="0.25">
      <c r="A30" s="189"/>
      <c r="B30" s="29"/>
      <c r="C30" s="3"/>
      <c r="D30" s="61"/>
      <c r="E30" s="3"/>
      <c r="F30" s="61"/>
      <c r="G30" s="3"/>
      <c r="H30" s="61"/>
      <c r="I30" s="29"/>
      <c r="J30" s="29"/>
      <c r="K30" s="29"/>
    </row>
    <row r="31" spans="1:11" x14ac:dyDescent="0.25">
      <c r="A31" s="213">
        <v>13</v>
      </c>
      <c r="B31" s="29" t="s">
        <v>94</v>
      </c>
      <c r="C31" s="3">
        <v>5</v>
      </c>
      <c r="D31" s="61">
        <f>'Pledge Me Pty Ltd'!I21</f>
        <v>5137335</v>
      </c>
      <c r="E31" s="3">
        <v>5</v>
      </c>
      <c r="F31" s="61">
        <f>'Pledge Me Pty Ltd'!K21</f>
        <v>5137335</v>
      </c>
      <c r="G31" s="3">
        <v>0</v>
      </c>
      <c r="H31" s="61">
        <v>0</v>
      </c>
      <c r="I31" s="29" t="s">
        <v>90</v>
      </c>
      <c r="J31" s="77">
        <f>'Pledge Me Pty Ltd'!N21</f>
        <v>2096</v>
      </c>
      <c r="K31" s="214">
        <f>'Pledge Me Pty Ltd'!O21</f>
        <v>2451.0186068702292</v>
      </c>
    </row>
    <row r="32" spans="1:11" x14ac:dyDescent="0.25">
      <c r="A32" s="189"/>
      <c r="B32" s="29"/>
      <c r="C32" s="147"/>
      <c r="D32" s="61"/>
      <c r="E32" s="147"/>
      <c r="F32" s="61"/>
      <c r="G32" s="147"/>
      <c r="H32" s="61"/>
      <c r="I32" s="29"/>
      <c r="J32" s="29"/>
      <c r="K32" s="29"/>
    </row>
    <row r="33" spans="1:11" ht="30" x14ac:dyDescent="0.25">
      <c r="A33" s="200">
        <v>14</v>
      </c>
      <c r="B33" s="35" t="s">
        <v>122</v>
      </c>
      <c r="C33" s="93">
        <v>0</v>
      </c>
      <c r="D33" s="96">
        <v>0</v>
      </c>
      <c r="E33" s="93">
        <v>0</v>
      </c>
      <c r="F33" s="96">
        <v>0</v>
      </c>
      <c r="G33" s="93">
        <v>0</v>
      </c>
      <c r="H33" s="96">
        <v>0</v>
      </c>
      <c r="I33" s="94" t="s">
        <v>90</v>
      </c>
      <c r="J33" s="188" t="s">
        <v>156</v>
      </c>
      <c r="K33" s="188" t="s">
        <v>156</v>
      </c>
    </row>
    <row r="34" spans="1:11" x14ac:dyDescent="0.25">
      <c r="A34" s="189"/>
      <c r="B34" s="29"/>
      <c r="C34" s="3"/>
      <c r="D34" s="61"/>
      <c r="E34" s="3"/>
      <c r="F34" s="61"/>
      <c r="G34" s="3"/>
      <c r="H34" s="61"/>
      <c r="I34" s="29"/>
      <c r="J34" s="29"/>
      <c r="K34" s="29"/>
    </row>
    <row r="35" spans="1:11" x14ac:dyDescent="0.25">
      <c r="A35" s="213">
        <v>15</v>
      </c>
      <c r="B35" s="29" t="s">
        <v>99</v>
      </c>
      <c r="C35" s="147">
        <v>0</v>
      </c>
      <c r="D35" s="61">
        <v>0</v>
      </c>
      <c r="E35" s="147">
        <v>0</v>
      </c>
      <c r="F35" s="61">
        <v>0</v>
      </c>
      <c r="G35" s="147">
        <v>0</v>
      </c>
      <c r="H35" s="61">
        <v>0</v>
      </c>
      <c r="I35" s="29" t="s">
        <v>90</v>
      </c>
      <c r="J35" s="188" t="s">
        <v>156</v>
      </c>
      <c r="K35" s="188" t="s">
        <v>156</v>
      </c>
    </row>
    <row r="36" spans="1:11" x14ac:dyDescent="0.25">
      <c r="A36" s="31"/>
      <c r="B36" s="29"/>
      <c r="C36" s="3"/>
      <c r="D36" s="63"/>
      <c r="E36" s="3"/>
      <c r="F36" s="63"/>
      <c r="G36" s="3"/>
      <c r="H36" s="63"/>
      <c r="I36" s="31"/>
      <c r="J36" s="31"/>
      <c r="K36" s="31"/>
    </row>
    <row r="37" spans="1:11" ht="15.75" thickBot="1" x14ac:dyDescent="0.3">
      <c r="B37" s="104" t="s">
        <v>17</v>
      </c>
      <c r="C37" s="68">
        <f>SUM(C7:C35)</f>
        <v>70</v>
      </c>
      <c r="D37" s="69">
        <f>SUM(D7:D35)</f>
        <v>45600331</v>
      </c>
      <c r="E37" s="70">
        <f>SUM(E6:E36)</f>
        <v>68</v>
      </c>
      <c r="F37" s="69">
        <f>SUM(F6:F36)</f>
        <v>45170488</v>
      </c>
      <c r="G37" s="71">
        <f>SUM(G23:G36)</f>
        <v>2</v>
      </c>
      <c r="H37" s="69">
        <f>SUM(H23:H36)</f>
        <v>429843</v>
      </c>
      <c r="I37" s="69"/>
      <c r="J37" s="70">
        <f>SUM(J7:J31)</f>
        <v>38329</v>
      </c>
      <c r="K37" s="69">
        <f>F37/J37</f>
        <v>1178.4937775574631</v>
      </c>
    </row>
    <row r="38" spans="1:11" ht="15.75" thickTop="1" x14ac:dyDescent="0.25">
      <c r="C38" s="3"/>
      <c r="D38" s="4"/>
      <c r="E38" s="3"/>
      <c r="F38" s="4"/>
      <c r="G38" s="3"/>
      <c r="H38" s="4"/>
    </row>
    <row r="39" spans="1:11" x14ac:dyDescent="0.25">
      <c r="C39" s="3"/>
      <c r="D39" s="4"/>
      <c r="E39" s="3"/>
      <c r="F39" s="4"/>
      <c r="G39" s="3"/>
      <c r="H39" s="4"/>
    </row>
    <row r="40" spans="1:11" x14ac:dyDescent="0.25">
      <c r="C40" s="3"/>
      <c r="D40" s="4"/>
      <c r="E40" s="3"/>
      <c r="F40" s="4"/>
      <c r="G40" s="3"/>
      <c r="H40" s="4"/>
    </row>
    <row r="41" spans="1:11" x14ac:dyDescent="0.25">
      <c r="C41" s="3"/>
      <c r="D41" s="4"/>
      <c r="E41" s="3"/>
      <c r="F41" s="4"/>
      <c r="G41" s="3"/>
      <c r="H41" s="4"/>
    </row>
    <row r="42" spans="1:11" x14ac:dyDescent="0.25">
      <c r="C42" s="3"/>
      <c r="D42" s="4"/>
      <c r="E42" s="3"/>
      <c r="F42" s="4"/>
      <c r="G42" s="3"/>
      <c r="H42" s="4"/>
    </row>
    <row r="43" spans="1:11" x14ac:dyDescent="0.25">
      <c r="C43" s="3"/>
      <c r="D43" s="4"/>
      <c r="E43" s="3"/>
      <c r="F43" s="4"/>
      <c r="G43" s="3"/>
      <c r="H43" s="4"/>
    </row>
    <row r="44" spans="1:11" x14ac:dyDescent="0.25">
      <c r="C44" s="3"/>
      <c r="D44" s="4"/>
      <c r="E44" s="3"/>
      <c r="F44" s="4"/>
      <c r="G44" s="3"/>
      <c r="H44" s="4"/>
    </row>
    <row r="45" spans="1:11" x14ac:dyDescent="0.25">
      <c r="C45" s="3"/>
      <c r="D45" s="4"/>
      <c r="E45" s="3"/>
      <c r="F45" s="4"/>
      <c r="G45" s="3"/>
      <c r="H45" s="4"/>
    </row>
    <row r="46" spans="1:11" x14ac:dyDescent="0.25">
      <c r="C46" s="3"/>
      <c r="D46" s="4"/>
      <c r="E46" s="3"/>
      <c r="F46" s="4"/>
      <c r="G46" s="3"/>
      <c r="H46" s="4"/>
    </row>
    <row r="47" spans="1:11" x14ac:dyDescent="0.25">
      <c r="C47" s="3"/>
      <c r="D47" s="4"/>
      <c r="E47" s="3"/>
      <c r="F47" s="4"/>
      <c r="G47" s="3"/>
      <c r="H47" s="4"/>
    </row>
    <row r="48" spans="1:11" x14ac:dyDescent="0.25">
      <c r="C48" s="3"/>
      <c r="D48" s="4"/>
      <c r="E48" s="3"/>
      <c r="F48" s="4"/>
      <c r="G48" s="3"/>
      <c r="H48" s="4"/>
    </row>
    <row r="49" spans="3:8" x14ac:dyDescent="0.25">
      <c r="C49" s="3"/>
      <c r="D49" s="4"/>
      <c r="E49" s="3"/>
      <c r="F49" s="4"/>
      <c r="G49" s="3"/>
      <c r="H49" s="4"/>
    </row>
    <row r="50" spans="3:8" x14ac:dyDescent="0.25">
      <c r="C50" s="3"/>
      <c r="D50" s="4"/>
      <c r="E50" s="3"/>
      <c r="F50" s="4"/>
      <c r="G50" s="3"/>
      <c r="H50" s="4"/>
    </row>
    <row r="51" spans="3:8" x14ac:dyDescent="0.25">
      <c r="C51" s="3"/>
      <c r="D51" s="4"/>
      <c r="E51" s="3"/>
      <c r="F51" s="4"/>
      <c r="G51" s="3"/>
      <c r="H51" s="4"/>
    </row>
    <row r="52" spans="3:8" x14ac:dyDescent="0.25">
      <c r="C52" s="3"/>
      <c r="D52" s="4"/>
      <c r="E52" s="3"/>
      <c r="F52" s="4"/>
      <c r="G52" s="3"/>
      <c r="H52" s="4"/>
    </row>
    <row r="53" spans="3:8" x14ac:dyDescent="0.25">
      <c r="C53" s="3"/>
      <c r="D53" s="4"/>
      <c r="E53" s="3"/>
      <c r="F53" s="4"/>
      <c r="G53" s="3"/>
      <c r="H53" s="4"/>
    </row>
    <row r="54" spans="3:8" x14ac:dyDescent="0.25">
      <c r="C54" s="3"/>
      <c r="D54" s="4"/>
      <c r="E54" s="3"/>
      <c r="F54" s="4"/>
      <c r="G54" s="3"/>
      <c r="H54" s="4"/>
    </row>
    <row r="55" spans="3:8" x14ac:dyDescent="0.25">
      <c r="C55" s="3"/>
      <c r="D55" s="4"/>
      <c r="E55" s="3"/>
      <c r="F55" s="4"/>
      <c r="G55" s="3"/>
      <c r="H55" s="4"/>
    </row>
    <row r="56" spans="3:8" x14ac:dyDescent="0.25">
      <c r="C56" s="3"/>
      <c r="D56" s="4"/>
      <c r="E56" s="3"/>
      <c r="F56" s="4"/>
      <c r="G56" s="3"/>
      <c r="H56" s="4"/>
    </row>
    <row r="57" spans="3:8" x14ac:dyDescent="0.25">
      <c r="C57" s="3"/>
      <c r="D57" s="4"/>
      <c r="E57" s="3"/>
      <c r="F57" s="4"/>
      <c r="G57" s="3"/>
      <c r="H57" s="4"/>
    </row>
    <row r="58" spans="3:8" x14ac:dyDescent="0.25">
      <c r="F58" s="4"/>
      <c r="G58" s="3"/>
      <c r="H58" s="4"/>
    </row>
    <row r="59" spans="3:8" x14ac:dyDescent="0.25">
      <c r="F59" s="4"/>
      <c r="G59" s="3"/>
      <c r="H59" s="4"/>
    </row>
    <row r="60" spans="3:8" x14ac:dyDescent="0.25">
      <c r="F60" s="4"/>
      <c r="G60" s="3"/>
      <c r="H60" s="4"/>
    </row>
    <row r="61" spans="3:8" x14ac:dyDescent="0.25">
      <c r="F61" s="4"/>
      <c r="H61" s="4"/>
    </row>
    <row r="62" spans="3:8" x14ac:dyDescent="0.25">
      <c r="F62" s="4"/>
    </row>
    <row r="63" spans="3:8" x14ac:dyDescent="0.25">
      <c r="F63" s="4"/>
    </row>
  </sheetData>
  <mergeCells count="11">
    <mergeCell ref="A1:B1"/>
    <mergeCell ref="J4:J5"/>
    <mergeCell ref="K4:K5"/>
    <mergeCell ref="A4:A5"/>
    <mergeCell ref="I4:I5"/>
    <mergeCell ref="C4:D4"/>
    <mergeCell ref="E4:F4"/>
    <mergeCell ref="G4:H4"/>
    <mergeCell ref="B4:B5"/>
    <mergeCell ref="A3:K3"/>
    <mergeCell ref="A2:J2"/>
  </mergeCells>
  <pageMargins left="0.7" right="0.7" top="0.42" bottom="0.27" header="0.3" footer="0.21"/>
  <pageSetup paperSize="9" scale="85" orientation="landscape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U60"/>
  <sheetViews>
    <sheetView workbookViewId="0">
      <selection activeCell="O44" sqref="O44"/>
    </sheetView>
  </sheetViews>
  <sheetFormatPr defaultRowHeight="15" x14ac:dyDescent="0.25"/>
  <cols>
    <col min="1" max="1" width="29.5703125" customWidth="1"/>
    <col min="2" max="2" width="33.42578125" customWidth="1"/>
    <col min="3" max="3" width="17.140625" customWidth="1"/>
    <col min="4" max="4" width="13.5703125" customWidth="1"/>
    <col min="5" max="5" width="12.5703125" customWidth="1"/>
    <col min="8" max="8" width="13.28515625" customWidth="1"/>
    <col min="9" max="9" width="12.7109375" customWidth="1"/>
    <col min="11" max="11" width="17.140625" customWidth="1"/>
    <col min="12" max="12" width="13.140625" customWidth="1"/>
    <col min="14" max="14" width="10.5703125" bestFit="1" customWidth="1"/>
    <col min="15" max="15" width="13.42578125" customWidth="1"/>
    <col min="20" max="20" width="24.2851562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138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278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167</v>
      </c>
      <c r="S7" s="337"/>
    </row>
    <row r="8" spans="1:20" ht="60" customHeight="1" x14ac:dyDescent="0.25">
      <c r="A8" s="374" t="s">
        <v>0</v>
      </c>
      <c r="B8" s="374" t="s">
        <v>1</v>
      </c>
      <c r="C8" s="373" t="s">
        <v>229</v>
      </c>
      <c r="D8" s="373" t="s">
        <v>65</v>
      </c>
      <c r="E8" s="373" t="s">
        <v>66</v>
      </c>
      <c r="F8" s="373" t="s">
        <v>18</v>
      </c>
      <c r="G8" s="372" t="s">
        <v>3</v>
      </c>
      <c r="H8" s="373" t="s">
        <v>28</v>
      </c>
      <c r="I8" s="373" t="s">
        <v>29</v>
      </c>
      <c r="J8" s="374" t="s">
        <v>4</v>
      </c>
      <c r="K8" s="373" t="s">
        <v>30</v>
      </c>
      <c r="L8" s="373" t="s">
        <v>31</v>
      </c>
      <c r="M8" s="373" t="s">
        <v>5</v>
      </c>
      <c r="N8" s="373" t="s">
        <v>32</v>
      </c>
      <c r="O8" s="373" t="s">
        <v>19</v>
      </c>
      <c r="P8" s="373" t="s">
        <v>33</v>
      </c>
      <c r="Q8" s="373"/>
      <c r="R8" s="374" t="s">
        <v>2</v>
      </c>
      <c r="S8" s="374"/>
      <c r="T8" s="370" t="s">
        <v>178</v>
      </c>
    </row>
    <row r="9" spans="1:20" x14ac:dyDescent="0.25">
      <c r="A9" s="374"/>
      <c r="B9" s="374"/>
      <c r="C9" s="373"/>
      <c r="D9" s="373"/>
      <c r="E9" s="373"/>
      <c r="F9" s="373"/>
      <c r="G9" s="372"/>
      <c r="H9" s="373"/>
      <c r="I9" s="373"/>
      <c r="J9" s="374"/>
      <c r="K9" s="373"/>
      <c r="L9" s="373"/>
      <c r="M9" s="373"/>
      <c r="N9" s="373"/>
      <c r="O9" s="373"/>
      <c r="P9" s="44" t="s">
        <v>34</v>
      </c>
      <c r="Q9" s="44" t="s">
        <v>35</v>
      </c>
      <c r="R9" s="44" t="s">
        <v>36</v>
      </c>
      <c r="S9" s="44" t="s">
        <v>37</v>
      </c>
      <c r="T9" s="371"/>
    </row>
    <row r="10" spans="1:20" x14ac:dyDescent="0.25">
      <c r="A10" s="56"/>
      <c r="C10" s="56"/>
      <c r="E10" s="56"/>
      <c r="G10" s="56"/>
      <c r="I10" s="56"/>
      <c r="K10" s="56"/>
      <c r="M10" s="56"/>
      <c r="O10" s="56"/>
      <c r="Q10" s="56"/>
      <c r="S10" s="56"/>
      <c r="T10" s="56"/>
    </row>
    <row r="11" spans="1:20" x14ac:dyDescent="0.25">
      <c r="A11" s="57" t="s">
        <v>48</v>
      </c>
      <c r="B11" s="45" t="s">
        <v>67</v>
      </c>
      <c r="C11" s="60">
        <v>16400000</v>
      </c>
      <c r="D11" s="46">
        <v>300000</v>
      </c>
      <c r="E11" s="60">
        <v>2305000</v>
      </c>
      <c r="F11" s="192">
        <v>1</v>
      </c>
      <c r="G11" s="57"/>
      <c r="H11" s="47">
        <v>100</v>
      </c>
      <c r="I11" s="60">
        <v>558100</v>
      </c>
      <c r="J11" s="48"/>
      <c r="K11" s="60">
        <v>558100</v>
      </c>
      <c r="L11" s="231">
        <v>186</v>
      </c>
      <c r="M11" s="64">
        <v>75</v>
      </c>
      <c r="N11" s="52">
        <v>584</v>
      </c>
      <c r="O11" s="66">
        <v>955</v>
      </c>
      <c r="P11" s="49">
        <v>0.06</v>
      </c>
      <c r="Q11" s="57"/>
      <c r="R11" s="45"/>
      <c r="S11" s="57"/>
      <c r="T11" s="57" t="s">
        <v>211</v>
      </c>
    </row>
    <row r="12" spans="1:20" x14ac:dyDescent="0.25">
      <c r="A12" s="29"/>
      <c r="C12" s="61"/>
      <c r="D12" s="4"/>
      <c r="E12" s="61"/>
      <c r="G12" s="29"/>
      <c r="I12" s="61"/>
      <c r="J12" s="3"/>
      <c r="K12" s="29"/>
      <c r="M12" s="29"/>
      <c r="N12" s="93"/>
      <c r="O12" s="29"/>
      <c r="Q12" s="29"/>
      <c r="S12" s="29"/>
      <c r="T12" s="29"/>
    </row>
    <row r="13" spans="1:20" x14ac:dyDescent="0.25">
      <c r="A13" s="57" t="s">
        <v>57</v>
      </c>
      <c r="B13" s="45" t="s">
        <v>49</v>
      </c>
      <c r="C13" s="60">
        <v>9000000</v>
      </c>
      <c r="D13" s="46">
        <v>400000</v>
      </c>
      <c r="E13" s="60">
        <v>1100000</v>
      </c>
      <c r="F13" s="191">
        <v>0.5</v>
      </c>
      <c r="G13" s="57"/>
      <c r="H13" s="46">
        <v>250</v>
      </c>
      <c r="I13" s="60">
        <v>656500</v>
      </c>
      <c r="J13" s="48"/>
      <c r="K13" s="60">
        <v>656500</v>
      </c>
      <c r="L13" s="232">
        <v>164.1</v>
      </c>
      <c r="M13" s="64">
        <v>88</v>
      </c>
      <c r="N13" s="52">
        <v>115</v>
      </c>
      <c r="O13" s="233">
        <v>5708.7</v>
      </c>
      <c r="P13" s="49">
        <v>0.06</v>
      </c>
      <c r="Q13" s="57"/>
      <c r="R13" s="45"/>
      <c r="S13" s="57"/>
      <c r="T13" s="57" t="s">
        <v>230</v>
      </c>
    </row>
    <row r="14" spans="1:20" x14ac:dyDescent="0.25">
      <c r="A14" s="29"/>
      <c r="C14" s="61"/>
      <c r="D14" s="4"/>
      <c r="E14" s="61"/>
      <c r="G14" s="29"/>
      <c r="I14" s="61"/>
      <c r="J14" s="3"/>
      <c r="K14" s="29"/>
      <c r="M14" s="29"/>
      <c r="N14" s="93"/>
      <c r="O14" s="29"/>
      <c r="Q14" s="29"/>
      <c r="S14" s="29"/>
      <c r="T14" s="29"/>
    </row>
    <row r="15" spans="1:20" x14ac:dyDescent="0.25">
      <c r="A15" s="289" t="s">
        <v>50</v>
      </c>
      <c r="B15" s="51" t="s">
        <v>234</v>
      </c>
      <c r="C15" s="287">
        <v>40098000</v>
      </c>
      <c r="D15" s="53">
        <v>500000</v>
      </c>
      <c r="E15" s="62">
        <v>3000000</v>
      </c>
      <c r="F15" s="193">
        <v>1.25</v>
      </c>
      <c r="G15" s="58"/>
      <c r="H15" s="55">
        <v>250</v>
      </c>
      <c r="I15" s="62">
        <v>2409000</v>
      </c>
      <c r="J15" s="52"/>
      <c r="K15" s="62">
        <v>2409000</v>
      </c>
      <c r="L15" s="52">
        <v>481</v>
      </c>
      <c r="M15" s="288">
        <v>75</v>
      </c>
      <c r="N15" s="190">
        <v>1222</v>
      </c>
      <c r="O15" s="234">
        <v>1971</v>
      </c>
      <c r="P15" s="235">
        <v>0.04</v>
      </c>
      <c r="Q15" s="58"/>
      <c r="R15" s="51"/>
      <c r="S15" s="58"/>
      <c r="T15" s="58" t="s">
        <v>231</v>
      </c>
    </row>
    <row r="16" spans="1:20" x14ac:dyDescent="0.25">
      <c r="A16" s="29"/>
      <c r="C16" s="61"/>
      <c r="D16" s="4"/>
      <c r="E16" s="61"/>
      <c r="G16" s="29"/>
      <c r="I16" s="61"/>
      <c r="J16" s="3"/>
      <c r="K16" s="29"/>
      <c r="M16" s="29"/>
      <c r="N16" s="93"/>
      <c r="O16" s="29"/>
      <c r="Q16" s="29"/>
      <c r="S16" s="29"/>
      <c r="T16" s="29"/>
    </row>
    <row r="17" spans="1:20" ht="45" x14ac:dyDescent="0.25">
      <c r="A17" s="58" t="s">
        <v>101</v>
      </c>
      <c r="B17" s="50" t="s">
        <v>102</v>
      </c>
      <c r="C17" s="62">
        <v>4600000</v>
      </c>
      <c r="D17" s="53">
        <v>100000</v>
      </c>
      <c r="E17" s="62">
        <v>500000</v>
      </c>
      <c r="F17" s="199">
        <v>4</v>
      </c>
      <c r="G17" s="58"/>
      <c r="H17" s="53">
        <v>200</v>
      </c>
      <c r="I17" s="62">
        <v>239000</v>
      </c>
      <c r="J17" s="52"/>
      <c r="K17" s="62">
        <v>239000</v>
      </c>
      <c r="L17" s="52">
        <v>239</v>
      </c>
      <c r="M17" s="65">
        <v>60</v>
      </c>
      <c r="N17" s="52">
        <v>201</v>
      </c>
      <c r="O17" s="234">
        <v>1189</v>
      </c>
      <c r="P17" s="235">
        <v>0.06</v>
      </c>
      <c r="Q17" s="57"/>
      <c r="R17" s="45"/>
      <c r="S17" s="57"/>
      <c r="T17" s="58" t="s">
        <v>217</v>
      </c>
    </row>
    <row r="18" spans="1:20" x14ac:dyDescent="0.25">
      <c r="A18" s="29"/>
      <c r="C18" s="61"/>
      <c r="D18" s="4"/>
      <c r="E18" s="61"/>
      <c r="G18" s="29"/>
      <c r="I18" s="61"/>
      <c r="J18" s="3"/>
      <c r="K18" s="29"/>
      <c r="M18" s="29"/>
      <c r="O18" s="29"/>
      <c r="Q18" s="29"/>
      <c r="S18" s="29"/>
      <c r="T18" s="29"/>
    </row>
    <row r="19" spans="1:20" x14ac:dyDescent="0.25">
      <c r="A19" s="57" t="s">
        <v>58</v>
      </c>
      <c r="B19" s="45" t="s">
        <v>51</v>
      </c>
      <c r="C19" s="60">
        <v>3000000</v>
      </c>
      <c r="D19" s="46">
        <v>300000</v>
      </c>
      <c r="E19" s="60">
        <v>900000</v>
      </c>
      <c r="F19" s="192">
        <v>0.5</v>
      </c>
      <c r="G19" s="64" t="s">
        <v>52</v>
      </c>
      <c r="H19" s="46">
        <v>250</v>
      </c>
      <c r="I19" s="60">
        <v>364250</v>
      </c>
      <c r="J19" s="48"/>
      <c r="K19" s="60">
        <v>364250</v>
      </c>
      <c r="L19" s="231">
        <v>120.8</v>
      </c>
      <c r="M19" s="65">
        <v>39</v>
      </c>
      <c r="N19" s="48">
        <v>172</v>
      </c>
      <c r="O19" s="66">
        <v>2117</v>
      </c>
      <c r="P19" s="236">
        <v>6.5000000000000002E-2</v>
      </c>
      <c r="Q19" s="57"/>
      <c r="R19" s="45"/>
      <c r="S19" s="57"/>
      <c r="T19" s="57" t="s">
        <v>232</v>
      </c>
    </row>
    <row r="20" spans="1:20" x14ac:dyDescent="0.25">
      <c r="A20" s="29"/>
      <c r="C20" s="61"/>
      <c r="D20" s="4"/>
      <c r="E20" s="61"/>
      <c r="G20" s="29"/>
      <c r="I20" s="61"/>
      <c r="J20" s="3"/>
      <c r="K20" s="29"/>
      <c r="M20" s="29"/>
      <c r="O20" s="29"/>
      <c r="Q20" s="29"/>
      <c r="S20" s="29"/>
      <c r="T20" s="29"/>
    </row>
    <row r="21" spans="1:20" ht="30" x14ac:dyDescent="0.25">
      <c r="A21" s="58" t="s">
        <v>53</v>
      </c>
      <c r="B21" s="50" t="s">
        <v>54</v>
      </c>
      <c r="C21" s="62">
        <v>2500000</v>
      </c>
      <c r="D21" s="53">
        <v>250000</v>
      </c>
      <c r="E21" s="62">
        <v>700000</v>
      </c>
      <c r="F21" s="193">
        <v>1</v>
      </c>
      <c r="G21" s="57"/>
      <c r="H21" s="53">
        <v>250</v>
      </c>
      <c r="I21" s="62">
        <v>294250</v>
      </c>
      <c r="J21" s="48"/>
      <c r="K21" s="62">
        <v>294250</v>
      </c>
      <c r="L21" s="232">
        <v>118</v>
      </c>
      <c r="M21" s="65">
        <v>49</v>
      </c>
      <c r="N21" s="52">
        <v>106</v>
      </c>
      <c r="O21" s="67">
        <v>2775</v>
      </c>
      <c r="P21" s="235">
        <v>0.06</v>
      </c>
      <c r="Q21" s="57"/>
      <c r="R21" s="45"/>
      <c r="S21" s="57"/>
      <c r="T21" s="59" t="s">
        <v>179</v>
      </c>
    </row>
    <row r="22" spans="1:20" x14ac:dyDescent="0.25">
      <c r="A22" s="29"/>
      <c r="C22" s="61"/>
      <c r="D22" s="4"/>
      <c r="E22" s="61"/>
      <c r="G22" s="29"/>
      <c r="I22" s="61"/>
      <c r="J22" s="3"/>
      <c r="K22" s="29"/>
      <c r="M22" s="29"/>
      <c r="O22" s="29"/>
      <c r="Q22" s="29"/>
      <c r="S22" s="29"/>
      <c r="T22" s="29"/>
    </row>
    <row r="23" spans="1:20" x14ac:dyDescent="0.25">
      <c r="A23" s="57" t="s">
        <v>59</v>
      </c>
      <c r="B23" s="45" t="s">
        <v>55</v>
      </c>
      <c r="C23" s="60">
        <v>8700000</v>
      </c>
      <c r="D23" s="46">
        <v>500000</v>
      </c>
      <c r="E23" s="60">
        <v>3500000</v>
      </c>
      <c r="F23" s="191">
        <v>0.25</v>
      </c>
      <c r="G23" s="57"/>
      <c r="H23" s="46">
        <v>500</v>
      </c>
      <c r="I23" s="60">
        <v>933500</v>
      </c>
      <c r="J23" s="48"/>
      <c r="K23" s="60">
        <v>933500</v>
      </c>
      <c r="L23" s="52">
        <v>187</v>
      </c>
      <c r="M23" s="64">
        <v>76</v>
      </c>
      <c r="N23" s="52">
        <v>288</v>
      </c>
      <c r="O23" s="233">
        <v>3241</v>
      </c>
      <c r="P23" s="49">
        <v>0.05</v>
      </c>
      <c r="Q23" s="57"/>
      <c r="R23" s="45"/>
      <c r="S23" s="57"/>
      <c r="T23" s="58" t="s">
        <v>233</v>
      </c>
    </row>
    <row r="24" spans="1:20" x14ac:dyDescent="0.25">
      <c r="A24" s="29"/>
      <c r="C24" s="61"/>
      <c r="D24" s="4"/>
      <c r="E24" s="61"/>
      <c r="G24" s="29"/>
      <c r="I24" s="61"/>
      <c r="J24" s="3"/>
      <c r="K24" s="29"/>
      <c r="M24" s="29"/>
      <c r="O24" s="29"/>
      <c r="Q24" s="29"/>
      <c r="S24" s="29"/>
      <c r="T24" s="29"/>
    </row>
    <row r="25" spans="1:20" ht="30" x14ac:dyDescent="0.25">
      <c r="A25" s="59" t="s">
        <v>56</v>
      </c>
      <c r="B25" s="51" t="s">
        <v>235</v>
      </c>
      <c r="C25" s="62">
        <v>89306194</v>
      </c>
      <c r="D25" s="53">
        <v>500000</v>
      </c>
      <c r="E25" s="62">
        <v>4859000</v>
      </c>
      <c r="F25" s="199">
        <v>2.04</v>
      </c>
      <c r="G25" s="58"/>
      <c r="H25" s="55">
        <v>255</v>
      </c>
      <c r="I25" s="62">
        <v>2589780</v>
      </c>
      <c r="J25" s="52"/>
      <c r="K25" s="62">
        <v>2589780</v>
      </c>
      <c r="L25" s="52">
        <v>517</v>
      </c>
      <c r="M25" s="65">
        <v>39</v>
      </c>
      <c r="N25" s="52">
        <v>1400</v>
      </c>
      <c r="O25" s="67">
        <v>1849</v>
      </c>
      <c r="P25" s="235">
        <v>0.04</v>
      </c>
      <c r="Q25" s="58"/>
      <c r="R25" s="51"/>
      <c r="S25" s="58"/>
      <c r="T25" s="58" t="s">
        <v>231</v>
      </c>
    </row>
    <row r="26" spans="1:20" x14ac:dyDescent="0.25">
      <c r="A26" s="35"/>
      <c r="B26" s="92"/>
      <c r="C26" s="96"/>
      <c r="D26" s="95"/>
      <c r="E26" s="96"/>
      <c r="F26" s="97"/>
      <c r="G26" s="94"/>
      <c r="H26" s="98"/>
      <c r="I26" s="96"/>
      <c r="J26" s="93"/>
      <c r="K26" s="96"/>
      <c r="L26" s="93"/>
      <c r="M26" s="99"/>
      <c r="N26" s="93"/>
      <c r="O26" s="100"/>
      <c r="P26" s="92"/>
      <c r="Q26" s="94"/>
      <c r="R26" s="92"/>
      <c r="S26" s="94"/>
      <c r="T26" s="94"/>
    </row>
    <row r="27" spans="1:20" x14ac:dyDescent="0.25">
      <c r="A27" s="59" t="s">
        <v>123</v>
      </c>
      <c r="B27" s="51" t="s">
        <v>124</v>
      </c>
      <c r="C27" s="62">
        <v>9639438</v>
      </c>
      <c r="D27" s="53">
        <v>249500</v>
      </c>
      <c r="E27" s="62">
        <v>1499600</v>
      </c>
      <c r="F27" s="199">
        <v>11.5</v>
      </c>
      <c r="G27" s="58"/>
      <c r="H27" s="55">
        <v>1150</v>
      </c>
      <c r="I27" s="62">
        <v>559360</v>
      </c>
      <c r="J27" s="52"/>
      <c r="K27" s="62">
        <v>559360</v>
      </c>
      <c r="L27" s="232">
        <v>224.1</v>
      </c>
      <c r="M27" s="65">
        <v>55</v>
      </c>
      <c r="N27" s="52">
        <v>88</v>
      </c>
      <c r="O27" s="67">
        <v>6355</v>
      </c>
      <c r="P27" s="181">
        <v>6.5000000000000002E-2</v>
      </c>
      <c r="Q27" s="58"/>
      <c r="R27" s="51"/>
      <c r="S27" s="58"/>
      <c r="T27" s="45" t="s">
        <v>236</v>
      </c>
    </row>
    <row r="28" spans="1:20" x14ac:dyDescent="0.25">
      <c r="A28" s="35"/>
      <c r="B28" s="92"/>
      <c r="C28" s="96"/>
      <c r="D28" s="95"/>
      <c r="E28" s="96"/>
      <c r="F28" s="97"/>
      <c r="G28" s="94"/>
      <c r="H28" s="98"/>
      <c r="I28" s="96"/>
      <c r="J28" s="93"/>
      <c r="K28" s="96"/>
      <c r="L28" s="93"/>
      <c r="M28" s="180"/>
      <c r="N28" s="93"/>
      <c r="O28" s="100"/>
      <c r="P28" s="92"/>
      <c r="Q28" s="94"/>
      <c r="R28" s="92"/>
      <c r="S28" s="94"/>
      <c r="T28" s="94"/>
    </row>
    <row r="29" spans="1:20" x14ac:dyDescent="0.25">
      <c r="A29" s="59" t="s">
        <v>125</v>
      </c>
      <c r="B29" s="51" t="s">
        <v>126</v>
      </c>
      <c r="C29" s="62">
        <v>6093084</v>
      </c>
      <c r="D29" s="53">
        <v>200000</v>
      </c>
      <c r="E29" s="62">
        <v>1000000</v>
      </c>
      <c r="F29" s="199">
        <v>0.11</v>
      </c>
      <c r="G29" s="58"/>
      <c r="H29" s="55">
        <v>210</v>
      </c>
      <c r="I29" s="62">
        <v>250950</v>
      </c>
      <c r="J29" s="52"/>
      <c r="K29" s="62">
        <v>250950</v>
      </c>
      <c r="L29" s="52">
        <v>125.4</v>
      </c>
      <c r="M29" s="65">
        <v>55</v>
      </c>
      <c r="N29" s="52">
        <v>133</v>
      </c>
      <c r="O29" s="67">
        <v>1886.84</v>
      </c>
      <c r="P29" s="235">
        <v>0.06</v>
      </c>
      <c r="Q29" s="58"/>
      <c r="R29" s="51"/>
      <c r="S29" s="58"/>
      <c r="T29" s="58" t="s">
        <v>217</v>
      </c>
    </row>
    <row r="30" spans="1:20" x14ac:dyDescent="0.25">
      <c r="A30" s="194"/>
      <c r="B30" s="150"/>
      <c r="C30" s="151"/>
      <c r="D30" s="183"/>
      <c r="E30" s="151"/>
      <c r="F30" s="195"/>
      <c r="G30" s="148"/>
      <c r="H30" s="175"/>
      <c r="I30" s="151"/>
      <c r="J30" s="152"/>
      <c r="K30" s="151"/>
      <c r="L30" s="152"/>
      <c r="M30" s="176"/>
      <c r="N30" s="152"/>
      <c r="O30" s="196"/>
      <c r="P30" s="187"/>
      <c r="Q30" s="148"/>
      <c r="R30" s="150"/>
      <c r="S30" s="148"/>
      <c r="T30" s="148"/>
    </row>
    <row r="31" spans="1:20" ht="30" x14ac:dyDescent="0.25">
      <c r="A31" s="198" t="s">
        <v>279</v>
      </c>
      <c r="B31" s="197" t="s">
        <v>140</v>
      </c>
      <c r="C31" s="62">
        <v>3808575</v>
      </c>
      <c r="D31" s="53">
        <v>100000</v>
      </c>
      <c r="E31" s="62">
        <v>500000</v>
      </c>
      <c r="F31" s="54"/>
      <c r="G31" s="58"/>
      <c r="H31" s="55"/>
      <c r="I31" s="62">
        <v>499750</v>
      </c>
      <c r="J31" s="52" t="s">
        <v>181</v>
      </c>
      <c r="K31" s="62">
        <v>499750</v>
      </c>
      <c r="L31" s="235"/>
      <c r="M31" s="65"/>
      <c r="N31" s="52">
        <v>182</v>
      </c>
      <c r="O31" s="67">
        <v>2745</v>
      </c>
      <c r="P31" s="235">
        <v>0.06</v>
      </c>
      <c r="Q31" s="58"/>
      <c r="R31" s="51"/>
      <c r="S31" s="58"/>
      <c r="T31" s="58" t="s">
        <v>180</v>
      </c>
    </row>
    <row r="32" spans="1:20" x14ac:dyDescent="0.25">
      <c r="A32" s="198"/>
      <c r="B32" s="197" t="s">
        <v>280</v>
      </c>
      <c r="C32" s="62"/>
      <c r="D32" s="53"/>
      <c r="E32" s="53"/>
      <c r="F32" s="54"/>
      <c r="G32" s="58"/>
      <c r="H32" s="55"/>
      <c r="I32" s="62"/>
      <c r="J32" s="62"/>
      <c r="K32" s="62"/>
      <c r="L32" s="235"/>
      <c r="M32" s="65"/>
      <c r="N32" s="52"/>
      <c r="O32" s="67"/>
      <c r="P32" s="235"/>
      <c r="Q32" s="58"/>
      <c r="R32" s="51"/>
      <c r="S32" s="58"/>
      <c r="T32" s="58"/>
    </row>
    <row r="33" spans="1:21" x14ac:dyDescent="0.25">
      <c r="A33" s="239"/>
      <c r="B33" s="129"/>
      <c r="C33" s="240"/>
      <c r="D33" s="230"/>
      <c r="E33" s="240"/>
      <c r="F33" s="241"/>
      <c r="G33" s="127"/>
      <c r="H33" s="242"/>
      <c r="I33" s="240"/>
      <c r="J33" s="128"/>
      <c r="K33" s="240"/>
      <c r="L33" s="228"/>
      <c r="M33" s="243"/>
      <c r="N33" s="128"/>
      <c r="O33" s="244"/>
      <c r="P33" s="228"/>
      <c r="Q33" s="127"/>
      <c r="R33" s="126"/>
      <c r="S33" s="127"/>
      <c r="T33" s="127"/>
    </row>
    <row r="34" spans="1:21" ht="30" x14ac:dyDescent="0.25">
      <c r="A34" s="198" t="s">
        <v>279</v>
      </c>
      <c r="B34" s="197" t="s">
        <v>140</v>
      </c>
      <c r="C34" s="62"/>
      <c r="D34" s="53">
        <v>0</v>
      </c>
      <c r="E34" s="62">
        <v>250000</v>
      </c>
      <c r="F34" s="54"/>
      <c r="G34" s="58"/>
      <c r="H34" s="55"/>
      <c r="I34" s="62">
        <v>160000</v>
      </c>
      <c r="J34" s="52" t="s">
        <v>281</v>
      </c>
      <c r="K34" s="62">
        <v>160000</v>
      </c>
      <c r="L34" s="235"/>
      <c r="M34" s="65"/>
      <c r="N34" s="52">
        <v>128</v>
      </c>
      <c r="O34" s="67">
        <v>1250</v>
      </c>
      <c r="P34" s="235">
        <v>0.06</v>
      </c>
      <c r="Q34" s="58"/>
      <c r="R34" s="51"/>
      <c r="S34" s="58"/>
      <c r="T34" s="58" t="s">
        <v>180</v>
      </c>
    </row>
    <row r="35" spans="1:21" x14ac:dyDescent="0.25">
      <c r="A35" s="194"/>
      <c r="B35" s="150"/>
      <c r="C35" s="151"/>
      <c r="D35" s="183"/>
      <c r="E35" s="151"/>
      <c r="F35" s="195"/>
      <c r="G35" s="148"/>
      <c r="H35" s="175"/>
      <c r="I35" s="151"/>
      <c r="J35" s="152"/>
      <c r="K35" s="151"/>
      <c r="L35" s="152"/>
      <c r="M35" s="176"/>
      <c r="N35" s="152"/>
      <c r="O35" s="196"/>
      <c r="P35" s="187"/>
      <c r="Q35" s="148"/>
      <c r="R35" s="150"/>
      <c r="S35" s="148"/>
      <c r="T35" s="148"/>
    </row>
    <row r="36" spans="1:21" ht="30" x14ac:dyDescent="0.25">
      <c r="A36" s="198" t="s">
        <v>182</v>
      </c>
      <c r="B36" s="197" t="s">
        <v>183</v>
      </c>
      <c r="C36" s="62">
        <v>6650000</v>
      </c>
      <c r="D36" s="53">
        <v>400000</v>
      </c>
      <c r="E36" s="62">
        <v>1000000</v>
      </c>
      <c r="F36" s="199">
        <v>1</v>
      </c>
      <c r="G36" s="58"/>
      <c r="H36" s="55">
        <v>250</v>
      </c>
      <c r="I36" s="62">
        <v>643698</v>
      </c>
      <c r="J36" s="52"/>
      <c r="K36" s="55">
        <v>643698</v>
      </c>
      <c r="L36" s="52"/>
      <c r="M36" s="65">
        <v>64</v>
      </c>
      <c r="N36" s="52">
        <v>321</v>
      </c>
      <c r="O36" s="67">
        <v>2005</v>
      </c>
      <c r="P36" s="235">
        <v>0.06</v>
      </c>
      <c r="Q36" s="58"/>
      <c r="R36" s="51"/>
      <c r="S36" s="58"/>
      <c r="T36" s="58" t="s">
        <v>211</v>
      </c>
    </row>
    <row r="37" spans="1:21" x14ac:dyDescent="0.25">
      <c r="A37" s="239"/>
      <c r="B37" s="129"/>
      <c r="C37" s="240"/>
      <c r="D37" s="230"/>
      <c r="E37" s="240"/>
      <c r="F37" s="241"/>
      <c r="G37" s="127"/>
      <c r="H37" s="242"/>
      <c r="I37" s="240"/>
      <c r="J37" s="128"/>
      <c r="K37" s="240"/>
      <c r="L37" s="128"/>
      <c r="M37" s="243"/>
      <c r="N37" s="128"/>
      <c r="O37" s="244"/>
      <c r="P37" s="245"/>
      <c r="Q37" s="127"/>
      <c r="R37" s="126"/>
      <c r="S37" s="127"/>
      <c r="T37" s="127"/>
      <c r="U37" s="132"/>
    </row>
    <row r="38" spans="1:21" x14ac:dyDescent="0.25">
      <c r="A38" s="198" t="s">
        <v>185</v>
      </c>
      <c r="B38" s="197" t="s">
        <v>186</v>
      </c>
      <c r="C38" s="290" t="s">
        <v>156</v>
      </c>
      <c r="D38" s="53">
        <v>150000</v>
      </c>
      <c r="E38" s="62">
        <v>500000</v>
      </c>
      <c r="F38" s="199">
        <v>1.8</v>
      </c>
      <c r="G38" s="58"/>
      <c r="H38" s="55">
        <v>180</v>
      </c>
      <c r="I38" s="62">
        <v>224550</v>
      </c>
      <c r="J38" s="52"/>
      <c r="K38" s="62">
        <v>224550</v>
      </c>
      <c r="L38" s="246">
        <v>1.4970000000000001</v>
      </c>
      <c r="M38" s="65"/>
      <c r="N38" s="52">
        <v>119</v>
      </c>
      <c r="O38" s="67">
        <v>1887</v>
      </c>
      <c r="P38" s="235">
        <v>0.06</v>
      </c>
      <c r="Q38" s="58"/>
      <c r="R38" s="51"/>
      <c r="S38" s="58"/>
      <c r="T38" s="58" t="s">
        <v>213</v>
      </c>
    </row>
    <row r="39" spans="1:21" x14ac:dyDescent="0.25">
      <c r="A39" s="239"/>
      <c r="B39" s="129"/>
      <c r="C39" s="306"/>
      <c r="D39" s="230"/>
      <c r="E39" s="240"/>
      <c r="F39" s="281"/>
      <c r="G39" s="127"/>
      <c r="H39" s="242"/>
      <c r="I39" s="240"/>
      <c r="J39" s="128"/>
      <c r="K39" s="240"/>
      <c r="L39" s="316"/>
      <c r="M39" s="243"/>
      <c r="N39" s="128"/>
      <c r="O39" s="244"/>
      <c r="P39" s="228"/>
      <c r="Q39" s="127"/>
      <c r="R39" s="126"/>
      <c r="S39" s="127"/>
      <c r="T39" s="127"/>
    </row>
    <row r="40" spans="1:21" x14ac:dyDescent="0.25">
      <c r="A40" s="198" t="s">
        <v>284</v>
      </c>
      <c r="B40" s="197" t="s">
        <v>282</v>
      </c>
      <c r="C40" s="290">
        <v>12500000</v>
      </c>
      <c r="D40" s="53">
        <v>50000</v>
      </c>
      <c r="E40" s="62">
        <v>400000</v>
      </c>
      <c r="F40" s="199">
        <v>125</v>
      </c>
      <c r="G40" s="58"/>
      <c r="H40" s="55">
        <v>150</v>
      </c>
      <c r="I40" s="62">
        <v>262800</v>
      </c>
      <c r="J40" s="52" t="s">
        <v>283</v>
      </c>
      <c r="K40" s="62"/>
      <c r="L40" s="246">
        <v>5.2560000000000002</v>
      </c>
      <c r="M40" s="65"/>
      <c r="N40" s="52"/>
      <c r="O40" s="67"/>
      <c r="P40" s="317">
        <v>6.5000000000000002E-2</v>
      </c>
      <c r="Q40" s="58"/>
      <c r="R40" s="51"/>
      <c r="S40" s="58"/>
      <c r="T40" s="58"/>
    </row>
    <row r="41" spans="1:21" x14ac:dyDescent="0.25">
      <c r="A41" s="239"/>
      <c r="B41" s="129"/>
      <c r="C41" s="306"/>
      <c r="D41" s="230"/>
      <c r="E41" s="240"/>
      <c r="F41" s="281"/>
      <c r="G41" s="127"/>
      <c r="H41" s="242"/>
      <c r="I41" s="240"/>
      <c r="J41" s="128"/>
      <c r="K41" s="240"/>
      <c r="L41" s="316"/>
      <c r="M41" s="243"/>
      <c r="N41" s="128"/>
      <c r="O41" s="244"/>
      <c r="P41" s="228"/>
      <c r="Q41" s="127"/>
      <c r="R41" s="126"/>
      <c r="S41" s="127"/>
      <c r="T41" s="127"/>
    </row>
    <row r="42" spans="1:21" x14ac:dyDescent="0.25">
      <c r="A42" s="198" t="s">
        <v>285</v>
      </c>
      <c r="B42" s="197" t="s">
        <v>286</v>
      </c>
      <c r="C42" s="290"/>
      <c r="D42" s="53">
        <v>300000</v>
      </c>
      <c r="E42" s="62">
        <v>900000</v>
      </c>
      <c r="F42" s="199"/>
      <c r="G42" s="58"/>
      <c r="H42" s="55"/>
      <c r="I42" s="62">
        <v>425750</v>
      </c>
      <c r="J42" s="52"/>
      <c r="K42" s="62">
        <v>425750</v>
      </c>
      <c r="L42" s="246"/>
      <c r="M42" s="65">
        <v>54</v>
      </c>
      <c r="N42" s="52">
        <v>154</v>
      </c>
      <c r="O42" s="67">
        <v>2827</v>
      </c>
      <c r="P42" s="235"/>
      <c r="Q42" s="58"/>
      <c r="R42" s="51"/>
      <c r="S42" s="58"/>
      <c r="T42" s="58"/>
    </row>
    <row r="43" spans="1:21" x14ac:dyDescent="0.25">
      <c r="A43" s="29"/>
      <c r="C43" s="61"/>
      <c r="D43" s="4"/>
      <c r="E43" s="61"/>
      <c r="G43" s="29"/>
      <c r="I43" s="61"/>
      <c r="J43" s="3"/>
      <c r="K43" s="29"/>
      <c r="M43" s="29"/>
      <c r="O43" s="29"/>
      <c r="Q43" s="29"/>
      <c r="S43" s="29"/>
      <c r="T43" s="31"/>
    </row>
    <row r="44" spans="1:21" ht="18" thickBot="1" x14ac:dyDescent="0.45">
      <c r="A44" s="104" t="s">
        <v>43</v>
      </c>
      <c r="B44" s="105"/>
      <c r="C44" s="105"/>
      <c r="D44" s="106"/>
      <c r="E44" s="106"/>
      <c r="F44" s="105"/>
      <c r="G44" s="105"/>
      <c r="H44" s="105"/>
      <c r="I44" s="107">
        <f>SUM(I11:I42)</f>
        <v>11071238</v>
      </c>
      <c r="J44" s="108"/>
      <c r="K44" s="107">
        <f>SUM(K11:K42)</f>
        <v>10808438</v>
      </c>
      <c r="L44" s="105"/>
      <c r="M44" s="105"/>
      <c r="N44" s="210">
        <f>SUM(N11:N42)</f>
        <v>5213</v>
      </c>
      <c r="O44" s="209">
        <f>K44/N44</f>
        <v>2073.3623633224629</v>
      </c>
      <c r="P44" s="105"/>
      <c r="Q44" s="105"/>
      <c r="R44" s="105"/>
      <c r="S44" s="105"/>
    </row>
    <row r="45" spans="1:21" ht="15.75" thickTop="1" x14ac:dyDescent="0.25">
      <c r="D45" s="4"/>
      <c r="E45" s="4"/>
      <c r="I45" s="4"/>
      <c r="J45" s="3"/>
    </row>
    <row r="46" spans="1:21" x14ac:dyDescent="0.25">
      <c r="D46" s="4"/>
      <c r="E46" s="4"/>
      <c r="I46" s="4"/>
      <c r="J46" s="3"/>
    </row>
    <row r="47" spans="1:21" x14ac:dyDescent="0.25">
      <c r="A47" s="2"/>
      <c r="D47" s="4"/>
      <c r="E47" s="4"/>
      <c r="I47" s="4"/>
      <c r="J47" s="3"/>
    </row>
    <row r="48" spans="1:21" x14ac:dyDescent="0.25">
      <c r="D48" s="4"/>
      <c r="E48" s="4"/>
      <c r="I48" s="4"/>
      <c r="J48" s="3"/>
    </row>
    <row r="49" spans="1:9" x14ac:dyDescent="0.25">
      <c r="D49" s="4"/>
      <c r="E49" s="4"/>
      <c r="I49" s="4"/>
    </row>
    <row r="50" spans="1:9" x14ac:dyDescent="0.25">
      <c r="A50" s="92"/>
      <c r="B50" s="101"/>
      <c r="C50" s="92"/>
      <c r="D50" s="4"/>
      <c r="E50" s="4"/>
      <c r="I50" s="4"/>
    </row>
    <row r="51" spans="1:9" x14ac:dyDescent="0.25">
      <c r="D51" s="4"/>
      <c r="E51" s="4"/>
      <c r="I51" s="4"/>
    </row>
    <row r="52" spans="1:9" x14ac:dyDescent="0.25">
      <c r="D52" s="4"/>
      <c r="E52" s="4"/>
      <c r="I52" s="4"/>
    </row>
    <row r="53" spans="1:9" x14ac:dyDescent="0.25">
      <c r="D53" s="4"/>
      <c r="E53" s="4"/>
      <c r="I53" s="4"/>
    </row>
    <row r="54" spans="1:9" x14ac:dyDescent="0.25">
      <c r="E54" s="4"/>
      <c r="I54" s="4"/>
    </row>
    <row r="55" spans="1:9" x14ac:dyDescent="0.25">
      <c r="E55" s="4"/>
      <c r="I55" s="4"/>
    </row>
    <row r="56" spans="1:9" x14ac:dyDescent="0.25">
      <c r="E56" s="4"/>
      <c r="I56" s="4"/>
    </row>
    <row r="57" spans="1:9" x14ac:dyDescent="0.25">
      <c r="E57" s="4"/>
      <c r="I57" s="4"/>
    </row>
    <row r="58" spans="1:9" x14ac:dyDescent="0.25">
      <c r="E58" s="4"/>
      <c r="I58" s="4"/>
    </row>
    <row r="59" spans="1:9" x14ac:dyDescent="0.25">
      <c r="E59" s="4"/>
    </row>
    <row r="60" spans="1:9" x14ac:dyDescent="0.25">
      <c r="E60" s="4"/>
    </row>
  </sheetData>
  <mergeCells count="22">
    <mergeCell ref="A1:B3"/>
    <mergeCell ref="R7:S7"/>
    <mergeCell ref="J8:J9"/>
    <mergeCell ref="K8:K9"/>
    <mergeCell ref="L8:L9"/>
    <mergeCell ref="A5:S5"/>
    <mergeCell ref="M8:M9"/>
    <mergeCell ref="A6:S6"/>
    <mergeCell ref="P8:Q8"/>
    <mergeCell ref="R8:S8"/>
    <mergeCell ref="A8:A9"/>
    <mergeCell ref="B8:B9"/>
    <mergeCell ref="C8:C9"/>
    <mergeCell ref="D8:D9"/>
    <mergeCell ref="E8:E9"/>
    <mergeCell ref="F8:F9"/>
    <mergeCell ref="T8:T9"/>
    <mergeCell ref="G8:G9"/>
    <mergeCell ref="N8:N9"/>
    <mergeCell ref="O8:O9"/>
    <mergeCell ref="H8:H9"/>
    <mergeCell ref="I8:I9"/>
  </mergeCells>
  <pageMargins left="0.38" right="0.3" top="0.75" bottom="0.75" header="0.3" footer="0.3"/>
  <pageSetup paperSize="9" scale="45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T12"/>
  <sheetViews>
    <sheetView workbookViewId="0">
      <selection activeCell="G26" sqref="G26"/>
    </sheetView>
  </sheetViews>
  <sheetFormatPr defaultRowHeight="15" x14ac:dyDescent="0.25"/>
  <cols>
    <col min="1" max="1" width="20" customWidth="1"/>
    <col min="2" max="2" width="20.42578125" customWidth="1"/>
    <col min="3" max="3" width="11.5703125" customWidth="1"/>
    <col min="5" max="5" width="12.5703125" bestFit="1" customWidth="1"/>
    <col min="8" max="8" width="20.42578125" customWidth="1"/>
    <col min="9" max="9" width="15.5703125" customWidth="1"/>
    <col min="11" max="11" width="13.5703125" customWidth="1"/>
    <col min="20" max="20" width="12.710937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166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250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170</v>
      </c>
      <c r="S7" s="338"/>
    </row>
    <row r="8" spans="1:20" x14ac:dyDescent="0.25">
      <c r="A8" s="344" t="s">
        <v>0</v>
      </c>
      <c r="B8" s="344" t="s">
        <v>1</v>
      </c>
      <c r="C8" s="343" t="s">
        <v>79</v>
      </c>
      <c r="D8" s="343" t="s">
        <v>65</v>
      </c>
      <c r="E8" s="343" t="s">
        <v>66</v>
      </c>
      <c r="F8" s="343" t="s">
        <v>18</v>
      </c>
      <c r="G8" s="343" t="s">
        <v>3</v>
      </c>
      <c r="H8" s="343" t="s">
        <v>28</v>
      </c>
      <c r="I8" s="343" t="s">
        <v>29</v>
      </c>
      <c r="J8" s="344" t="s">
        <v>4</v>
      </c>
      <c r="K8" s="343" t="s">
        <v>30</v>
      </c>
      <c r="L8" s="343" t="s">
        <v>31</v>
      </c>
      <c r="M8" s="343" t="s">
        <v>5</v>
      </c>
      <c r="N8" s="347" t="s">
        <v>32</v>
      </c>
      <c r="O8" s="343" t="s">
        <v>19</v>
      </c>
      <c r="P8" s="345" t="s">
        <v>33</v>
      </c>
      <c r="Q8" s="343"/>
      <c r="R8" s="344" t="s">
        <v>2</v>
      </c>
      <c r="S8" s="344"/>
      <c r="T8" s="341" t="s">
        <v>178</v>
      </c>
    </row>
    <row r="9" spans="1:20" x14ac:dyDescent="0.25">
      <c r="A9" s="344"/>
      <c r="B9" s="344"/>
      <c r="C9" s="343"/>
      <c r="D9" s="343"/>
      <c r="E9" s="343"/>
      <c r="F9" s="343"/>
      <c r="G9" s="343"/>
      <c r="H9" s="343"/>
      <c r="I9" s="343"/>
      <c r="J9" s="344"/>
      <c r="K9" s="343"/>
      <c r="L9" s="343"/>
      <c r="M9" s="343"/>
      <c r="N9" s="347"/>
      <c r="O9" s="343"/>
      <c r="P9" s="86" t="s">
        <v>34</v>
      </c>
      <c r="Q9" s="87" t="s">
        <v>35</v>
      </c>
      <c r="R9" s="87" t="s">
        <v>36</v>
      </c>
      <c r="S9" s="87" t="s">
        <v>37</v>
      </c>
      <c r="T9" s="342"/>
    </row>
    <row r="10" spans="1:20" ht="17.25" x14ac:dyDescent="0.4">
      <c r="A10" s="224"/>
      <c r="B10" s="223"/>
      <c r="C10" s="223"/>
      <c r="D10" s="223"/>
      <c r="E10" s="223"/>
      <c r="F10" s="223"/>
      <c r="G10" s="223"/>
      <c r="H10" s="223"/>
      <c r="I10" s="225"/>
      <c r="J10" s="223"/>
      <c r="K10" s="223"/>
      <c r="L10" s="225"/>
      <c r="M10" s="223"/>
      <c r="N10" s="223"/>
      <c r="O10" s="221"/>
      <c r="P10" s="222"/>
      <c r="Q10" s="223"/>
      <c r="R10" s="223"/>
      <c r="S10" s="223"/>
      <c r="T10" s="223"/>
    </row>
    <row r="11" spans="1:20" x14ac:dyDescent="0.25">
      <c r="O11" s="223"/>
      <c r="P11" s="223"/>
    </row>
    <row r="12" spans="1:20" x14ac:dyDescent="0.25">
      <c r="F12" s="346" t="s">
        <v>165</v>
      </c>
      <c r="G12" s="346"/>
      <c r="H12" s="346"/>
      <c r="I12" s="346"/>
      <c r="J12" s="346"/>
      <c r="K12" s="346"/>
      <c r="L12" s="346"/>
      <c r="M12" s="346"/>
      <c r="N12" s="346"/>
      <c r="O12" s="346"/>
    </row>
  </sheetData>
  <mergeCells count="23">
    <mergeCell ref="A1:B3"/>
    <mergeCell ref="A5:S5"/>
    <mergeCell ref="A6:S6"/>
    <mergeCell ref="R7:S7"/>
    <mergeCell ref="A8:A9"/>
    <mergeCell ref="B8:B9"/>
    <mergeCell ref="C8:C9"/>
    <mergeCell ref="D8:D9"/>
    <mergeCell ref="E8:E9"/>
    <mergeCell ref="F8:F9"/>
    <mergeCell ref="G8:G9"/>
    <mergeCell ref="N8:N9"/>
    <mergeCell ref="O8:O9"/>
    <mergeCell ref="T8:T9"/>
    <mergeCell ref="J8:J9"/>
    <mergeCell ref="K8:K9"/>
    <mergeCell ref="L8:L9"/>
    <mergeCell ref="M8:M9"/>
    <mergeCell ref="F12:O12"/>
    <mergeCell ref="P8:Q8"/>
    <mergeCell ref="R8:S8"/>
    <mergeCell ref="H8:H9"/>
    <mergeCell ref="I8:I9"/>
  </mergeCells>
  <pageMargins left="0.7" right="0.7" top="0.75" bottom="0.75" header="0.3" footer="0.3"/>
  <pageSetup paperSize="9" scale="55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T15"/>
  <sheetViews>
    <sheetView workbookViewId="0">
      <selection activeCell="L18" sqref="L18"/>
    </sheetView>
  </sheetViews>
  <sheetFormatPr defaultRowHeight="15" x14ac:dyDescent="0.25"/>
  <cols>
    <col min="2" max="2" width="12.42578125" customWidth="1"/>
    <col min="3" max="3" width="13" customWidth="1"/>
    <col min="5" max="5" width="11.5703125" customWidth="1"/>
    <col min="9" max="9" width="11.85546875" customWidth="1"/>
    <col min="20" max="20" width="12.28515625" customWidth="1"/>
  </cols>
  <sheetData>
    <row r="1" spans="1:20" x14ac:dyDescent="0.25">
      <c r="A1" s="320"/>
      <c r="B1" s="320"/>
      <c r="C1" s="320"/>
    </row>
    <row r="2" spans="1:20" x14ac:dyDescent="0.25">
      <c r="A2" s="320"/>
      <c r="B2" s="320"/>
      <c r="C2" s="320"/>
    </row>
    <row r="3" spans="1:20" x14ac:dyDescent="0.25">
      <c r="A3" s="320"/>
      <c r="B3" s="320"/>
      <c r="C3" s="320"/>
    </row>
    <row r="6" spans="1:20" ht="18.75" x14ac:dyDescent="0.3">
      <c r="A6" s="330" t="s">
        <v>116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</row>
    <row r="7" spans="1:20" ht="18.75" x14ac:dyDescent="0.3">
      <c r="A7" s="330" t="s">
        <v>250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</row>
    <row r="8" spans="1:20" x14ac:dyDescent="0.25">
      <c r="R8" s="337" t="s">
        <v>171</v>
      </c>
      <c r="S8" s="337"/>
    </row>
    <row r="9" spans="1:20" x14ac:dyDescent="0.25">
      <c r="A9" s="352" t="s">
        <v>0</v>
      </c>
      <c r="B9" s="352" t="s">
        <v>1</v>
      </c>
      <c r="C9" s="350" t="s">
        <v>79</v>
      </c>
      <c r="D9" s="350" t="s">
        <v>65</v>
      </c>
      <c r="E9" s="350" t="s">
        <v>66</v>
      </c>
      <c r="F9" s="350" t="s">
        <v>18</v>
      </c>
      <c r="G9" s="350" t="s">
        <v>3</v>
      </c>
      <c r="H9" s="350" t="s">
        <v>28</v>
      </c>
      <c r="I9" s="350" t="s">
        <v>29</v>
      </c>
      <c r="J9" s="352" t="s">
        <v>4</v>
      </c>
      <c r="K9" s="350" t="s">
        <v>30</v>
      </c>
      <c r="L9" s="350" t="s">
        <v>31</v>
      </c>
      <c r="M9" s="350" t="s">
        <v>5</v>
      </c>
      <c r="N9" s="353" t="s">
        <v>32</v>
      </c>
      <c r="O9" s="350" t="s">
        <v>19</v>
      </c>
      <c r="P9" s="351" t="s">
        <v>33</v>
      </c>
      <c r="Q9" s="350"/>
      <c r="R9" s="352" t="s">
        <v>2</v>
      </c>
      <c r="S9" s="352"/>
      <c r="T9" s="348" t="s">
        <v>178</v>
      </c>
    </row>
    <row r="10" spans="1:20" x14ac:dyDescent="0.25">
      <c r="A10" s="352"/>
      <c r="B10" s="352"/>
      <c r="C10" s="350"/>
      <c r="D10" s="350"/>
      <c r="E10" s="350"/>
      <c r="F10" s="350"/>
      <c r="G10" s="350"/>
      <c r="H10" s="350"/>
      <c r="I10" s="350"/>
      <c r="J10" s="352"/>
      <c r="K10" s="350"/>
      <c r="L10" s="350"/>
      <c r="M10" s="350"/>
      <c r="N10" s="353"/>
      <c r="O10" s="350"/>
      <c r="P10" s="85" t="s">
        <v>34</v>
      </c>
      <c r="Q10" s="83" t="s">
        <v>35</v>
      </c>
      <c r="R10" s="83" t="s">
        <v>36</v>
      </c>
      <c r="S10" s="83" t="s">
        <v>37</v>
      </c>
      <c r="T10" s="349"/>
    </row>
    <row r="15" spans="1:20" x14ac:dyDescent="0.25">
      <c r="E15" s="346" t="s">
        <v>165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</row>
  </sheetData>
  <mergeCells count="23">
    <mergeCell ref="A1:C3"/>
    <mergeCell ref="R8:S8"/>
    <mergeCell ref="K9:K10"/>
    <mergeCell ref="E15:Q15"/>
    <mergeCell ref="L9:L10"/>
    <mergeCell ref="M9:M10"/>
    <mergeCell ref="N9:N10"/>
    <mergeCell ref="T9:T10"/>
    <mergeCell ref="A6:S6"/>
    <mergeCell ref="O9:O10"/>
    <mergeCell ref="A7:S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9"/>
    <mergeCell ref="R9:S9"/>
    <mergeCell ref="J9:J10"/>
  </mergeCells>
  <pageMargins left="0.28000000000000003" right="0.2" top="0.75" bottom="0.75" header="0.3" footer="0.3"/>
  <pageSetup paperSize="9" scale="70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33"/>
  <sheetViews>
    <sheetView workbookViewId="0">
      <selection activeCell="O32" sqref="O32"/>
    </sheetView>
  </sheetViews>
  <sheetFormatPr defaultRowHeight="15" x14ac:dyDescent="0.25"/>
  <cols>
    <col min="1" max="1" width="34.5703125" customWidth="1"/>
    <col min="2" max="2" width="34.7109375" customWidth="1"/>
    <col min="3" max="3" width="12.7109375" customWidth="1"/>
    <col min="4" max="5" width="11.5703125" customWidth="1"/>
    <col min="6" max="6" width="11.42578125" customWidth="1"/>
    <col min="8" max="8" width="11.7109375" customWidth="1"/>
    <col min="9" max="9" width="12.28515625" customWidth="1"/>
    <col min="10" max="10" width="15.7109375" customWidth="1"/>
    <col min="11" max="11" width="12.5703125" customWidth="1"/>
    <col min="12" max="12" width="13.7109375" customWidth="1"/>
    <col min="13" max="13" width="11.85546875" customWidth="1"/>
    <col min="14" max="14" width="11.5703125" bestFit="1" customWidth="1"/>
    <col min="15" max="15" width="11.28515625" customWidth="1"/>
    <col min="16" max="16" width="7.42578125" customWidth="1"/>
    <col min="17" max="17" width="7.5703125" customWidth="1"/>
    <col min="18" max="18" width="9.42578125" customWidth="1"/>
    <col min="19" max="19" width="7.42578125" customWidth="1"/>
    <col min="20" max="20" width="29.570312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106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287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</row>
    <row r="7" spans="1:20" x14ac:dyDescent="0.25">
      <c r="R7" s="337" t="s">
        <v>172</v>
      </c>
      <c r="S7" s="338"/>
    </row>
    <row r="8" spans="1:20" ht="60" customHeight="1" x14ac:dyDescent="0.25">
      <c r="A8" s="362" t="s">
        <v>0</v>
      </c>
      <c r="B8" s="362" t="s">
        <v>1</v>
      </c>
      <c r="C8" s="361" t="s">
        <v>79</v>
      </c>
      <c r="D8" s="361" t="s">
        <v>65</v>
      </c>
      <c r="E8" s="361" t="s">
        <v>66</v>
      </c>
      <c r="F8" s="361" t="s">
        <v>18</v>
      </c>
      <c r="G8" s="376" t="s">
        <v>3</v>
      </c>
      <c r="H8" s="361" t="s">
        <v>28</v>
      </c>
      <c r="I8" s="361" t="s">
        <v>29</v>
      </c>
      <c r="J8" s="362" t="s">
        <v>4</v>
      </c>
      <c r="K8" s="361" t="s">
        <v>30</v>
      </c>
      <c r="L8" s="361" t="s">
        <v>31</v>
      </c>
      <c r="M8" s="361" t="s">
        <v>5</v>
      </c>
      <c r="N8" s="361" t="s">
        <v>32</v>
      </c>
      <c r="O8" s="361" t="s">
        <v>19</v>
      </c>
      <c r="P8" s="361" t="s">
        <v>33</v>
      </c>
      <c r="Q8" s="361"/>
      <c r="R8" s="362" t="s">
        <v>2</v>
      </c>
      <c r="S8" s="362"/>
      <c r="T8" s="359" t="s">
        <v>178</v>
      </c>
    </row>
    <row r="9" spans="1:20" x14ac:dyDescent="0.25">
      <c r="A9" s="362"/>
      <c r="B9" s="362"/>
      <c r="C9" s="361"/>
      <c r="D9" s="361"/>
      <c r="E9" s="361"/>
      <c r="F9" s="361"/>
      <c r="G9" s="376"/>
      <c r="H9" s="361"/>
      <c r="I9" s="361"/>
      <c r="J9" s="362"/>
      <c r="K9" s="361"/>
      <c r="L9" s="361"/>
      <c r="M9" s="361"/>
      <c r="N9" s="361"/>
      <c r="O9" s="361"/>
      <c r="P9" s="79" t="s">
        <v>34</v>
      </c>
      <c r="Q9" s="79" t="s">
        <v>35</v>
      </c>
      <c r="R9" s="79" t="s">
        <v>36</v>
      </c>
      <c r="S9" s="79" t="s">
        <v>37</v>
      </c>
      <c r="T9" s="360"/>
    </row>
    <row r="10" spans="1:20" x14ac:dyDescent="0.25">
      <c r="A10" s="56"/>
      <c r="C10" s="56"/>
      <c r="E10" s="56"/>
      <c r="G10" s="56"/>
      <c r="I10" s="56"/>
      <c r="K10" s="82"/>
      <c r="M10" s="56"/>
      <c r="O10" s="56"/>
      <c r="P10" s="8"/>
      <c r="Q10" s="41"/>
      <c r="R10" s="8"/>
      <c r="S10" s="41"/>
      <c r="T10" s="41"/>
    </row>
    <row r="11" spans="1:20" x14ac:dyDescent="0.25">
      <c r="A11" s="80" t="s">
        <v>46</v>
      </c>
      <c r="B11" s="12" t="s">
        <v>21</v>
      </c>
      <c r="C11" s="81">
        <v>4500000</v>
      </c>
      <c r="D11" s="158">
        <v>500000</v>
      </c>
      <c r="E11" s="291">
        <v>1200000</v>
      </c>
      <c r="F11" s="216">
        <v>0.5</v>
      </c>
      <c r="G11" s="80"/>
      <c r="H11" s="158">
        <v>250</v>
      </c>
      <c r="I11" s="81">
        <v>776583</v>
      </c>
      <c r="J11" s="12" t="s">
        <v>22</v>
      </c>
      <c r="K11" s="81">
        <v>776583</v>
      </c>
      <c r="L11" s="217">
        <v>158</v>
      </c>
      <c r="M11" s="292">
        <v>29</v>
      </c>
      <c r="N11" s="13">
        <v>284</v>
      </c>
      <c r="O11" s="81">
        <v>2734</v>
      </c>
      <c r="P11" s="293">
        <v>7.4999999999999997E-2</v>
      </c>
      <c r="Q11" s="80"/>
      <c r="R11" s="12"/>
      <c r="S11" s="80"/>
      <c r="T11" s="80" t="s">
        <v>233</v>
      </c>
    </row>
    <row r="12" spans="1:20" x14ac:dyDescent="0.25">
      <c r="A12" s="29"/>
      <c r="C12" s="61"/>
      <c r="E12" s="29"/>
      <c r="G12" s="29"/>
      <c r="I12" s="29"/>
      <c r="K12" s="29"/>
      <c r="M12" s="29"/>
      <c r="O12" s="29"/>
      <c r="Q12" s="29"/>
      <c r="S12" s="29"/>
      <c r="T12" s="29"/>
    </row>
    <row r="13" spans="1:20" x14ac:dyDescent="0.25">
      <c r="A13" s="80" t="s">
        <v>47</v>
      </c>
      <c r="B13" s="12" t="s">
        <v>203</v>
      </c>
      <c r="C13" s="81">
        <v>20100000</v>
      </c>
      <c r="D13" s="158">
        <v>500000</v>
      </c>
      <c r="E13" s="81">
        <v>2400000</v>
      </c>
      <c r="F13" s="216">
        <v>0.5</v>
      </c>
      <c r="G13" s="80"/>
      <c r="H13" s="158">
        <v>250</v>
      </c>
      <c r="I13" s="81">
        <v>593015</v>
      </c>
      <c r="J13" s="12" t="s">
        <v>23</v>
      </c>
      <c r="K13" s="81">
        <v>593015</v>
      </c>
      <c r="L13" s="13">
        <v>118</v>
      </c>
      <c r="M13" s="159">
        <v>38</v>
      </c>
      <c r="N13" s="13">
        <v>484</v>
      </c>
      <c r="O13" s="81">
        <v>1225</v>
      </c>
      <c r="P13" s="12"/>
      <c r="Q13" s="80"/>
      <c r="R13" s="12"/>
      <c r="S13" s="80"/>
      <c r="T13" s="80" t="s">
        <v>237</v>
      </c>
    </row>
    <row r="14" spans="1:20" x14ac:dyDescent="0.25">
      <c r="A14" s="29"/>
      <c r="C14" s="61"/>
      <c r="E14" s="29"/>
      <c r="G14" s="29"/>
      <c r="I14" s="29"/>
      <c r="K14" s="29"/>
      <c r="M14" s="29"/>
      <c r="O14" s="29"/>
      <c r="Q14" s="29"/>
      <c r="S14" s="29"/>
      <c r="T14" s="29"/>
    </row>
    <row r="15" spans="1:20" x14ac:dyDescent="0.25">
      <c r="A15" s="80" t="s">
        <v>24</v>
      </c>
      <c r="B15" s="12" t="s">
        <v>70</v>
      </c>
      <c r="C15" s="81">
        <v>15950000</v>
      </c>
      <c r="D15" s="158">
        <v>500000</v>
      </c>
      <c r="E15" s="81">
        <v>2000000</v>
      </c>
      <c r="F15" s="216">
        <v>0.2</v>
      </c>
      <c r="G15" s="80"/>
      <c r="H15" s="158">
        <v>250</v>
      </c>
      <c r="I15" s="81">
        <v>815000</v>
      </c>
      <c r="J15" s="12" t="s">
        <v>25</v>
      </c>
      <c r="K15" s="81">
        <v>815000</v>
      </c>
      <c r="L15" s="217">
        <v>188</v>
      </c>
      <c r="M15" s="159">
        <v>42</v>
      </c>
      <c r="N15" s="13">
        <v>468</v>
      </c>
      <c r="O15" s="81">
        <v>1741</v>
      </c>
      <c r="P15" s="293">
        <v>7.4999999999999997E-2</v>
      </c>
      <c r="Q15" s="80"/>
      <c r="R15" s="12"/>
      <c r="S15" s="80"/>
      <c r="T15" s="80" t="s">
        <v>238</v>
      </c>
    </row>
    <row r="16" spans="1:20" x14ac:dyDescent="0.25">
      <c r="A16" s="29"/>
      <c r="C16" s="61"/>
      <c r="E16" s="29"/>
      <c r="G16" s="29"/>
      <c r="H16" s="136"/>
      <c r="I16" s="29"/>
      <c r="K16" s="29"/>
      <c r="M16" s="29"/>
      <c r="O16" s="29"/>
      <c r="Q16" s="29"/>
      <c r="S16" s="29"/>
      <c r="T16" s="29"/>
    </row>
    <row r="17" spans="1:20" x14ac:dyDescent="0.25">
      <c r="A17" s="80" t="s">
        <v>26</v>
      </c>
      <c r="B17" s="12" t="s">
        <v>71</v>
      </c>
      <c r="C17" s="81">
        <v>20050000</v>
      </c>
      <c r="D17" s="158">
        <v>1750000</v>
      </c>
      <c r="E17" s="81">
        <v>4750000</v>
      </c>
      <c r="F17" s="216">
        <v>0.5</v>
      </c>
      <c r="G17" s="80"/>
      <c r="H17" s="158">
        <v>50</v>
      </c>
      <c r="I17" s="81">
        <v>2181750</v>
      </c>
      <c r="J17" s="12" t="s">
        <v>27</v>
      </c>
      <c r="K17" s="81">
        <v>2181750</v>
      </c>
      <c r="L17" s="13">
        <v>125</v>
      </c>
      <c r="M17" s="159">
        <v>30</v>
      </c>
      <c r="N17" s="14">
        <v>14950</v>
      </c>
      <c r="O17" s="81">
        <v>146</v>
      </c>
      <c r="P17" s="293">
        <v>6.5000000000000002E-2</v>
      </c>
      <c r="Q17" s="377" t="s">
        <v>239</v>
      </c>
      <c r="R17" s="378"/>
      <c r="S17" s="379"/>
      <c r="T17" s="80" t="s">
        <v>226</v>
      </c>
    </row>
    <row r="18" spans="1:20" x14ac:dyDescent="0.25">
      <c r="A18" s="80"/>
      <c r="B18" s="12"/>
      <c r="C18" s="81"/>
      <c r="D18" s="158"/>
      <c r="E18" s="81"/>
      <c r="F18" s="216"/>
      <c r="G18" s="80"/>
      <c r="H18" s="158"/>
      <c r="I18" s="81"/>
      <c r="J18" s="12"/>
      <c r="K18" s="81"/>
      <c r="L18" s="13"/>
      <c r="M18" s="159"/>
      <c r="N18" s="14"/>
      <c r="O18" s="81"/>
      <c r="P18" s="293">
        <v>4.4999999999999998E-2</v>
      </c>
      <c r="Q18" s="294" t="s">
        <v>240</v>
      </c>
      <c r="R18" s="295"/>
      <c r="S18" s="296"/>
      <c r="T18" s="80"/>
    </row>
    <row r="19" spans="1:20" x14ac:dyDescent="0.25">
      <c r="A19" s="29"/>
      <c r="C19" s="61"/>
      <c r="E19" s="29"/>
      <c r="G19" s="29"/>
      <c r="H19" s="136"/>
      <c r="I19" s="61"/>
      <c r="K19" s="61"/>
      <c r="M19" s="77"/>
      <c r="N19" s="5"/>
      <c r="O19" s="61"/>
      <c r="Q19" s="29"/>
      <c r="S19" s="29"/>
      <c r="T19" s="29"/>
    </row>
    <row r="20" spans="1:20" x14ac:dyDescent="0.25">
      <c r="A20" s="80" t="s">
        <v>44</v>
      </c>
      <c r="B20" s="12" t="s">
        <v>204</v>
      </c>
      <c r="C20" s="81">
        <v>1750000</v>
      </c>
      <c r="D20" s="158">
        <v>250000</v>
      </c>
      <c r="E20" s="81">
        <v>450000</v>
      </c>
      <c r="F20" s="216">
        <v>1</v>
      </c>
      <c r="G20" s="80"/>
      <c r="H20" s="158">
        <v>250</v>
      </c>
      <c r="I20" s="81">
        <v>265220</v>
      </c>
      <c r="J20" s="12" t="s">
        <v>45</v>
      </c>
      <c r="K20" s="81">
        <v>265220</v>
      </c>
      <c r="L20" s="13">
        <v>119</v>
      </c>
      <c r="M20" s="159">
        <v>36</v>
      </c>
      <c r="N20" s="13">
        <v>233</v>
      </c>
      <c r="O20" s="81">
        <v>1138</v>
      </c>
      <c r="P20" s="293">
        <v>7.4999999999999997E-2</v>
      </c>
      <c r="Q20" s="80"/>
      <c r="R20" s="12"/>
      <c r="S20" s="80"/>
      <c r="T20" s="80" t="s">
        <v>241</v>
      </c>
    </row>
    <row r="21" spans="1:20" x14ac:dyDescent="0.25">
      <c r="A21" s="157"/>
      <c r="B21" s="156"/>
      <c r="C21" s="155"/>
      <c r="D21" s="156"/>
      <c r="E21" s="157"/>
      <c r="F21" s="156"/>
      <c r="G21" s="157"/>
      <c r="H21" s="136"/>
      <c r="I21" s="155"/>
      <c r="J21" s="156"/>
      <c r="K21" s="155"/>
      <c r="L21" s="156"/>
      <c r="M21" s="154"/>
      <c r="N21" s="153"/>
      <c r="O21" s="155"/>
      <c r="P21" s="156"/>
      <c r="Q21" s="157"/>
      <c r="R21" s="156"/>
      <c r="S21" s="157"/>
      <c r="T21" s="157"/>
    </row>
    <row r="22" spans="1:20" x14ac:dyDescent="0.25">
      <c r="A22" s="80" t="s">
        <v>108</v>
      </c>
      <c r="B22" s="12" t="s">
        <v>107</v>
      </c>
      <c r="C22" s="81">
        <v>11200000</v>
      </c>
      <c r="D22" s="158">
        <v>500000</v>
      </c>
      <c r="E22" s="81">
        <v>2000000</v>
      </c>
      <c r="F22" s="216">
        <v>0.12</v>
      </c>
      <c r="G22" s="80"/>
      <c r="H22" s="297" t="s">
        <v>156</v>
      </c>
      <c r="I22" s="81">
        <v>577624</v>
      </c>
      <c r="J22" s="12" t="s">
        <v>132</v>
      </c>
      <c r="K22" s="81">
        <v>577624</v>
      </c>
      <c r="L22" s="13">
        <v>127</v>
      </c>
      <c r="M22" s="159"/>
      <c r="N22" s="13">
        <v>268</v>
      </c>
      <c r="O22" s="81">
        <v>2155</v>
      </c>
      <c r="P22" s="293">
        <v>7.4999999999999997E-2</v>
      </c>
      <c r="Q22" s="80"/>
      <c r="R22" s="12"/>
      <c r="S22" s="80"/>
      <c r="T22" s="80" t="s">
        <v>193</v>
      </c>
    </row>
    <row r="23" spans="1:20" x14ac:dyDescent="0.25">
      <c r="A23" s="131"/>
      <c r="B23" s="132"/>
      <c r="C23" s="135"/>
      <c r="D23" s="136"/>
      <c r="E23" s="135"/>
      <c r="F23" s="132"/>
      <c r="G23" s="131"/>
      <c r="H23" s="132"/>
      <c r="I23" s="135"/>
      <c r="J23" s="132"/>
      <c r="K23" s="135"/>
      <c r="L23" s="130"/>
      <c r="M23" s="134"/>
      <c r="N23" s="130"/>
      <c r="O23" s="135"/>
      <c r="P23" s="132"/>
      <c r="Q23" s="131"/>
      <c r="R23" s="132"/>
      <c r="S23" s="131"/>
      <c r="T23" s="131"/>
    </row>
    <row r="24" spans="1:20" x14ac:dyDescent="0.25">
      <c r="A24" s="80" t="s">
        <v>288</v>
      </c>
      <c r="B24" s="12" t="s">
        <v>205</v>
      </c>
      <c r="C24" s="81">
        <v>3900000</v>
      </c>
      <c r="D24" s="158">
        <v>250000</v>
      </c>
      <c r="E24" s="81">
        <v>1500000</v>
      </c>
      <c r="F24" s="216">
        <v>0.1</v>
      </c>
      <c r="G24" s="80"/>
      <c r="H24" s="158">
        <v>500</v>
      </c>
      <c r="I24" s="81">
        <v>366338</v>
      </c>
      <c r="J24" s="12" t="s">
        <v>184</v>
      </c>
      <c r="K24" s="81">
        <v>366338</v>
      </c>
      <c r="L24" s="13"/>
      <c r="M24" s="159">
        <v>41</v>
      </c>
      <c r="N24" s="13">
        <v>172</v>
      </c>
      <c r="O24" s="81">
        <v>2129</v>
      </c>
      <c r="P24" s="293">
        <v>7.4999999999999997E-2</v>
      </c>
      <c r="Q24" s="80"/>
      <c r="R24" s="12"/>
      <c r="S24" s="80"/>
      <c r="T24" s="80" t="s">
        <v>242</v>
      </c>
    </row>
    <row r="25" spans="1:20" x14ac:dyDescent="0.25">
      <c r="A25" s="131"/>
      <c r="B25" s="132"/>
      <c r="C25" s="135"/>
      <c r="D25" s="136"/>
      <c r="E25" s="135"/>
      <c r="F25" s="298"/>
      <c r="G25" s="131"/>
      <c r="H25" s="136"/>
      <c r="I25" s="135"/>
      <c r="J25" s="132"/>
      <c r="K25" s="135"/>
      <c r="L25" s="130"/>
      <c r="M25" s="134"/>
      <c r="N25" s="130"/>
      <c r="O25" s="135"/>
      <c r="P25" s="299"/>
      <c r="Q25" s="131"/>
      <c r="R25" s="132"/>
      <c r="S25" s="131"/>
      <c r="T25" s="131"/>
    </row>
    <row r="26" spans="1:20" x14ac:dyDescent="0.25">
      <c r="A26" s="80" t="s">
        <v>243</v>
      </c>
      <c r="B26" s="12" t="s">
        <v>244</v>
      </c>
      <c r="C26" s="81">
        <v>2000000</v>
      </c>
      <c r="D26" s="158">
        <v>500000</v>
      </c>
      <c r="E26" s="81">
        <v>5000000</v>
      </c>
      <c r="F26" s="216">
        <v>1</v>
      </c>
      <c r="G26" s="80"/>
      <c r="H26" s="158">
        <v>500</v>
      </c>
      <c r="I26" s="81">
        <v>539610</v>
      </c>
      <c r="J26" s="300">
        <v>43760</v>
      </c>
      <c r="K26" s="81">
        <v>539610</v>
      </c>
      <c r="L26" s="13"/>
      <c r="M26" s="159">
        <v>91</v>
      </c>
      <c r="N26" s="13">
        <v>157</v>
      </c>
      <c r="O26" s="81">
        <v>3437</v>
      </c>
      <c r="P26" s="293">
        <v>0.06</v>
      </c>
      <c r="Q26" s="80"/>
      <c r="R26" s="12"/>
      <c r="S26" s="80"/>
      <c r="T26" s="80" t="s">
        <v>245</v>
      </c>
    </row>
    <row r="27" spans="1:20" x14ac:dyDescent="0.25">
      <c r="A27" s="131"/>
      <c r="B27" s="132"/>
      <c r="C27" s="135"/>
      <c r="D27" s="136"/>
      <c r="E27" s="135"/>
      <c r="F27" s="298"/>
      <c r="G27" s="131"/>
      <c r="H27" s="136"/>
      <c r="I27" s="135"/>
      <c r="J27" s="318"/>
      <c r="K27" s="135"/>
      <c r="L27" s="130"/>
      <c r="M27" s="134"/>
      <c r="N27" s="130"/>
      <c r="O27" s="135"/>
      <c r="P27" s="299"/>
      <c r="Q27" s="131"/>
      <c r="R27" s="132"/>
      <c r="S27" s="131"/>
      <c r="T27" s="131"/>
    </row>
    <row r="28" spans="1:20" x14ac:dyDescent="0.25">
      <c r="A28" s="80" t="s">
        <v>289</v>
      </c>
      <c r="B28" s="12"/>
      <c r="C28" s="81">
        <v>11850000</v>
      </c>
      <c r="D28" s="158">
        <v>250000</v>
      </c>
      <c r="E28" s="81">
        <v>1050000</v>
      </c>
      <c r="F28" s="216">
        <v>0.16</v>
      </c>
      <c r="G28" s="80"/>
      <c r="H28" s="158"/>
      <c r="I28" s="81">
        <v>167043</v>
      </c>
      <c r="J28" s="300" t="s">
        <v>290</v>
      </c>
      <c r="K28" s="81"/>
      <c r="L28" s="13"/>
      <c r="M28" s="159"/>
      <c r="N28" s="13"/>
      <c r="O28" s="81"/>
      <c r="P28" s="293"/>
      <c r="Q28" s="80"/>
      <c r="R28" s="12"/>
      <c r="S28" s="80"/>
      <c r="T28" s="80"/>
    </row>
    <row r="29" spans="1:20" x14ac:dyDescent="0.25">
      <c r="A29" s="131"/>
      <c r="B29" s="132"/>
      <c r="C29" s="135"/>
      <c r="D29" s="136"/>
      <c r="E29" s="135"/>
      <c r="F29" s="298"/>
      <c r="G29" s="131"/>
      <c r="H29" s="136"/>
      <c r="I29" s="135"/>
      <c r="J29" s="318"/>
      <c r="K29" s="135"/>
      <c r="L29" s="130"/>
      <c r="M29" s="134"/>
      <c r="N29" s="130"/>
      <c r="O29" s="135"/>
      <c r="P29" s="299"/>
      <c r="Q29" s="131"/>
      <c r="R29" s="132"/>
      <c r="S29" s="131"/>
      <c r="T29" s="131"/>
    </row>
    <row r="30" spans="1:20" x14ac:dyDescent="0.25">
      <c r="A30" s="80" t="s">
        <v>291</v>
      </c>
      <c r="B30" s="12" t="s">
        <v>292</v>
      </c>
      <c r="C30" s="81"/>
      <c r="D30" s="158"/>
      <c r="E30" s="81"/>
      <c r="F30" s="216"/>
      <c r="G30" s="80"/>
      <c r="H30" s="158">
        <v>1000</v>
      </c>
      <c r="I30" s="81">
        <v>477000</v>
      </c>
      <c r="J30" s="300"/>
      <c r="K30" s="81">
        <v>477000</v>
      </c>
      <c r="L30" s="13"/>
      <c r="M30" s="159"/>
      <c r="N30" s="13">
        <v>167</v>
      </c>
      <c r="O30" s="81">
        <v>2856</v>
      </c>
      <c r="P30" s="293"/>
      <c r="Q30" s="80"/>
      <c r="R30" s="12"/>
      <c r="S30" s="80"/>
      <c r="T30" s="80"/>
    </row>
    <row r="31" spans="1:20" x14ac:dyDescent="0.25">
      <c r="A31" s="31"/>
      <c r="B31" s="109"/>
      <c r="C31" s="63"/>
      <c r="D31" s="109"/>
      <c r="E31" s="31"/>
      <c r="F31" s="109"/>
      <c r="G31" s="31"/>
      <c r="H31" s="109"/>
      <c r="I31" s="31"/>
      <c r="J31" s="109"/>
      <c r="K31" s="31"/>
      <c r="L31" s="109"/>
      <c r="M31" s="31"/>
      <c r="N31" s="109"/>
      <c r="O31" s="31"/>
      <c r="P31" s="109"/>
      <c r="Q31" s="31"/>
      <c r="R31" s="109"/>
      <c r="S31" s="31"/>
      <c r="T31" s="31"/>
    </row>
    <row r="32" spans="1:20" ht="18" thickBot="1" x14ac:dyDescent="0.45">
      <c r="A32" s="2" t="s">
        <v>43</v>
      </c>
      <c r="I32" s="102">
        <f>SUM(I11:I30)</f>
        <v>6759183</v>
      </c>
      <c r="K32" s="102">
        <f>SUM(K11:K30)</f>
        <v>6592140</v>
      </c>
      <c r="N32" s="71">
        <f>SUM(N11:N30)</f>
        <v>17183</v>
      </c>
      <c r="O32" s="209">
        <f>K32/N32</f>
        <v>383.64313565733573</v>
      </c>
    </row>
    <row r="33" ht="15.75" thickTop="1" x14ac:dyDescent="0.25"/>
  </sheetData>
  <mergeCells count="23">
    <mergeCell ref="A1:B3"/>
    <mergeCell ref="I8:I9"/>
    <mergeCell ref="Q17:S17"/>
    <mergeCell ref="R7:S7"/>
    <mergeCell ref="J8:J9"/>
    <mergeCell ref="K8:K9"/>
    <mergeCell ref="L8:L9"/>
    <mergeCell ref="T8:T9"/>
    <mergeCell ref="A5:S5"/>
    <mergeCell ref="M8:M9"/>
    <mergeCell ref="P8:Q8"/>
    <mergeCell ref="R8:S8"/>
    <mergeCell ref="A6:S6"/>
    <mergeCell ref="A8:A9"/>
    <mergeCell ref="B8:B9"/>
    <mergeCell ref="C8:C9"/>
    <mergeCell ref="D8:D9"/>
    <mergeCell ref="E8:E9"/>
    <mergeCell ref="F8:F9"/>
    <mergeCell ref="G8:G9"/>
    <mergeCell ref="N8:N9"/>
    <mergeCell ref="O8:O9"/>
    <mergeCell ref="H8:H9"/>
  </mergeCells>
  <pageMargins left="0.21" right="0.21" top="0.75" bottom="0.75" header="0.3" footer="0.3"/>
  <pageSetup paperSize="9" scale="50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22"/>
  <sheetViews>
    <sheetView workbookViewId="0">
      <selection activeCell="O21" sqref="O21"/>
    </sheetView>
  </sheetViews>
  <sheetFormatPr defaultRowHeight="15" x14ac:dyDescent="0.25"/>
  <cols>
    <col min="1" max="1" width="31.140625" bestFit="1" customWidth="1"/>
    <col min="2" max="2" width="23" customWidth="1"/>
    <col min="3" max="3" width="17" customWidth="1"/>
    <col min="4" max="4" width="16.28515625" bestFit="1" customWidth="1"/>
    <col min="5" max="5" width="11.28515625" customWidth="1"/>
    <col min="7" max="7" width="13.5703125" customWidth="1"/>
    <col min="8" max="8" width="14" customWidth="1"/>
    <col min="9" max="9" width="11.85546875" customWidth="1"/>
    <col min="11" max="11" width="11.85546875" customWidth="1"/>
    <col min="14" max="14" width="11.85546875" customWidth="1"/>
    <col min="15" max="15" width="12.140625" customWidth="1"/>
    <col min="20" max="20" width="26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109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250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173</v>
      </c>
      <c r="S7" s="338"/>
    </row>
    <row r="8" spans="1:20" x14ac:dyDescent="0.25">
      <c r="A8" s="344" t="s">
        <v>0</v>
      </c>
      <c r="B8" s="344" t="s">
        <v>1</v>
      </c>
      <c r="C8" s="343" t="s">
        <v>79</v>
      </c>
      <c r="D8" s="343" t="s">
        <v>65</v>
      </c>
      <c r="E8" s="343" t="s">
        <v>66</v>
      </c>
      <c r="F8" s="343" t="s">
        <v>18</v>
      </c>
      <c r="G8" s="343" t="s">
        <v>3</v>
      </c>
      <c r="H8" s="343" t="s">
        <v>28</v>
      </c>
      <c r="I8" s="343" t="s">
        <v>29</v>
      </c>
      <c r="J8" s="344" t="s">
        <v>4</v>
      </c>
      <c r="K8" s="343" t="s">
        <v>30</v>
      </c>
      <c r="L8" s="343" t="s">
        <v>31</v>
      </c>
      <c r="M8" s="343" t="s">
        <v>5</v>
      </c>
      <c r="N8" s="347" t="s">
        <v>32</v>
      </c>
      <c r="O8" s="343" t="s">
        <v>19</v>
      </c>
      <c r="P8" s="345" t="s">
        <v>33</v>
      </c>
      <c r="Q8" s="343"/>
      <c r="R8" s="344" t="s">
        <v>2</v>
      </c>
      <c r="S8" s="344"/>
      <c r="T8" s="380" t="s">
        <v>178</v>
      </c>
    </row>
    <row r="9" spans="1:20" x14ac:dyDescent="0.25">
      <c r="A9" s="344"/>
      <c r="B9" s="344"/>
      <c r="C9" s="343"/>
      <c r="D9" s="343"/>
      <c r="E9" s="343"/>
      <c r="F9" s="343"/>
      <c r="G9" s="343"/>
      <c r="H9" s="343"/>
      <c r="I9" s="343"/>
      <c r="J9" s="344"/>
      <c r="K9" s="343"/>
      <c r="L9" s="343"/>
      <c r="M9" s="343"/>
      <c r="N9" s="347"/>
      <c r="O9" s="343"/>
      <c r="P9" s="86" t="s">
        <v>34</v>
      </c>
      <c r="Q9" s="87" t="s">
        <v>35</v>
      </c>
      <c r="R9" s="87" t="s">
        <v>36</v>
      </c>
      <c r="S9" s="87" t="s">
        <v>37</v>
      </c>
      <c r="T9" s="381"/>
    </row>
    <row r="10" spans="1:20" x14ac:dyDescent="0.25">
      <c r="A10" s="56"/>
      <c r="C10" s="56"/>
      <c r="E10" s="56"/>
      <c r="G10" s="56"/>
      <c r="I10" s="56"/>
      <c r="K10" s="56"/>
      <c r="M10" s="56"/>
      <c r="O10" s="56"/>
      <c r="Q10" s="56"/>
      <c r="S10" s="56"/>
      <c r="T10" s="56"/>
    </row>
    <row r="11" spans="1:20" x14ac:dyDescent="0.25">
      <c r="A11" s="119" t="s">
        <v>293</v>
      </c>
      <c r="B11" s="114" t="s">
        <v>72</v>
      </c>
      <c r="C11" s="121">
        <v>398601</v>
      </c>
      <c r="D11" s="115">
        <v>2000000</v>
      </c>
      <c r="E11" s="121">
        <v>4000000</v>
      </c>
      <c r="F11" s="301">
        <v>1</v>
      </c>
      <c r="G11" s="119" t="s">
        <v>52</v>
      </c>
      <c r="H11" s="270">
        <v>500</v>
      </c>
      <c r="I11" s="121">
        <v>2115859</v>
      </c>
      <c r="J11" s="114"/>
      <c r="K11" s="121">
        <v>2115859</v>
      </c>
      <c r="L11" s="116">
        <v>106</v>
      </c>
      <c r="M11" s="120">
        <v>31</v>
      </c>
      <c r="N11" s="116">
        <v>566</v>
      </c>
      <c r="O11" s="121">
        <v>3738</v>
      </c>
      <c r="P11" s="117">
        <v>0.06</v>
      </c>
      <c r="Q11" s="119"/>
      <c r="R11" s="114"/>
      <c r="S11" s="119"/>
      <c r="T11" s="119" t="s">
        <v>236</v>
      </c>
    </row>
    <row r="12" spans="1:20" x14ac:dyDescent="0.25">
      <c r="A12" s="29"/>
      <c r="C12" s="61"/>
      <c r="E12" s="29"/>
      <c r="G12" s="29"/>
      <c r="I12" s="29"/>
      <c r="K12" s="29"/>
      <c r="M12" s="77"/>
      <c r="O12" s="29"/>
      <c r="Q12" s="29"/>
      <c r="S12" s="29"/>
      <c r="T12" s="29"/>
    </row>
    <row r="13" spans="1:20" x14ac:dyDescent="0.25">
      <c r="A13" s="119" t="s">
        <v>73</v>
      </c>
      <c r="B13" s="114" t="s">
        <v>74</v>
      </c>
      <c r="C13" s="121">
        <v>3875991</v>
      </c>
      <c r="D13" s="115">
        <v>200000</v>
      </c>
      <c r="E13" s="121">
        <v>800000</v>
      </c>
      <c r="F13" s="118">
        <v>0.8</v>
      </c>
      <c r="G13" s="120" t="s">
        <v>75</v>
      </c>
      <c r="H13" s="115">
        <v>200</v>
      </c>
      <c r="I13" s="121">
        <v>236901</v>
      </c>
      <c r="J13" s="114"/>
      <c r="K13" s="121">
        <v>236901</v>
      </c>
      <c r="L13" s="116">
        <v>118.4</v>
      </c>
      <c r="M13" s="120">
        <v>56</v>
      </c>
      <c r="N13" s="116">
        <v>115</v>
      </c>
      <c r="O13" s="121">
        <v>2060</v>
      </c>
      <c r="P13" s="117">
        <v>0.06</v>
      </c>
      <c r="Q13" s="119"/>
      <c r="R13" s="114"/>
      <c r="S13" s="119"/>
      <c r="T13" s="119" t="s">
        <v>246</v>
      </c>
    </row>
    <row r="14" spans="1:20" x14ac:dyDescent="0.25">
      <c r="A14" s="157"/>
      <c r="B14" s="156"/>
      <c r="C14" s="155"/>
      <c r="D14" s="160"/>
      <c r="E14" s="157"/>
      <c r="F14" s="161"/>
      <c r="G14" s="154"/>
      <c r="H14" s="156"/>
      <c r="I14" s="155"/>
      <c r="J14" s="156"/>
      <c r="K14" s="155"/>
      <c r="L14" s="153"/>
      <c r="M14" s="154"/>
      <c r="N14" s="153"/>
      <c r="O14" s="155"/>
      <c r="P14" s="162"/>
      <c r="Q14" s="157"/>
      <c r="R14" s="156"/>
      <c r="S14" s="157"/>
      <c r="T14" s="157"/>
    </row>
    <row r="15" spans="1:20" ht="30" x14ac:dyDescent="0.25">
      <c r="A15" s="164" t="s">
        <v>110</v>
      </c>
      <c r="B15" s="163" t="s">
        <v>111</v>
      </c>
      <c r="C15" s="166">
        <v>15000000</v>
      </c>
      <c r="D15" s="165">
        <v>500000</v>
      </c>
      <c r="E15" s="166">
        <v>2000000</v>
      </c>
      <c r="F15" s="303">
        <v>1</v>
      </c>
      <c r="G15" s="167" t="s">
        <v>52</v>
      </c>
      <c r="H15" s="165">
        <v>200</v>
      </c>
      <c r="I15" s="166">
        <v>771138</v>
      </c>
      <c r="J15" s="168"/>
      <c r="K15" s="166">
        <v>771138</v>
      </c>
      <c r="L15" s="169">
        <v>152</v>
      </c>
      <c r="M15" s="167">
        <v>35</v>
      </c>
      <c r="N15" s="169">
        <v>411</v>
      </c>
      <c r="O15" s="166">
        <v>1876</v>
      </c>
      <c r="P15" s="171">
        <v>0.06</v>
      </c>
      <c r="Q15" s="170"/>
      <c r="R15" s="168"/>
      <c r="S15" s="170"/>
      <c r="T15" s="170" t="s">
        <v>236</v>
      </c>
    </row>
    <row r="16" spans="1:20" x14ac:dyDescent="0.25">
      <c r="A16" s="185"/>
      <c r="B16" s="172"/>
      <c r="C16" s="155"/>
      <c r="D16" s="183"/>
      <c r="E16" s="151"/>
      <c r="F16" s="186"/>
      <c r="G16" s="176"/>
      <c r="H16" s="150"/>
      <c r="I16" s="151"/>
      <c r="J16" s="150"/>
      <c r="K16" s="151"/>
      <c r="L16" s="152"/>
      <c r="M16" s="148"/>
      <c r="N16" s="152"/>
      <c r="O16" s="151"/>
      <c r="P16" s="187"/>
      <c r="Q16" s="148"/>
      <c r="R16" s="150"/>
      <c r="S16" s="148"/>
      <c r="T16" s="148"/>
    </row>
    <row r="17" spans="1:20" ht="30" x14ac:dyDescent="0.25">
      <c r="A17" s="164" t="s">
        <v>133</v>
      </c>
      <c r="B17" s="163" t="s">
        <v>134</v>
      </c>
      <c r="C17" s="302">
        <v>17872340</v>
      </c>
      <c r="D17" s="165">
        <v>500000</v>
      </c>
      <c r="E17" s="166">
        <v>2000000</v>
      </c>
      <c r="F17" s="303">
        <v>1</v>
      </c>
      <c r="G17" s="167"/>
      <c r="H17" s="165">
        <v>250</v>
      </c>
      <c r="I17" s="166">
        <v>1489466</v>
      </c>
      <c r="J17" s="168"/>
      <c r="K17" s="166">
        <v>1489466</v>
      </c>
      <c r="L17" s="169">
        <v>300</v>
      </c>
      <c r="M17" s="167">
        <v>32</v>
      </c>
      <c r="N17" s="169">
        <v>544</v>
      </c>
      <c r="O17" s="166">
        <v>2737</v>
      </c>
      <c r="P17" s="171">
        <v>0.06</v>
      </c>
      <c r="Q17" s="170"/>
      <c r="R17" s="168"/>
      <c r="S17" s="170"/>
      <c r="T17" s="170" t="s">
        <v>247</v>
      </c>
    </row>
    <row r="18" spans="1:20" x14ac:dyDescent="0.25">
      <c r="A18" s="304"/>
      <c r="B18" s="305"/>
      <c r="C18" s="306"/>
      <c r="D18" s="230"/>
      <c r="E18" s="240"/>
      <c r="F18" s="307"/>
      <c r="G18" s="243"/>
      <c r="H18" s="230"/>
      <c r="I18" s="240"/>
      <c r="J18" s="126"/>
      <c r="K18" s="240"/>
      <c r="L18" s="128"/>
      <c r="M18" s="243"/>
      <c r="N18" s="128"/>
      <c r="O18" s="240"/>
      <c r="P18" s="228"/>
      <c r="Q18" s="127"/>
      <c r="R18" s="126"/>
      <c r="S18" s="127"/>
      <c r="T18" s="127"/>
    </row>
    <row r="19" spans="1:20" x14ac:dyDescent="0.25">
      <c r="A19" s="164" t="s">
        <v>248</v>
      </c>
      <c r="B19" s="163"/>
      <c r="C19" s="302">
        <v>7500000</v>
      </c>
      <c r="D19" s="165">
        <v>500000</v>
      </c>
      <c r="E19" s="166">
        <v>2500000</v>
      </c>
      <c r="F19" s="303">
        <v>1</v>
      </c>
      <c r="G19" s="167" t="s">
        <v>52</v>
      </c>
      <c r="H19" s="165">
        <v>250</v>
      </c>
      <c r="I19" s="166">
        <v>523971</v>
      </c>
      <c r="J19" s="168"/>
      <c r="K19" s="166">
        <v>523971</v>
      </c>
      <c r="L19" s="169">
        <v>109</v>
      </c>
      <c r="M19" s="167">
        <v>32</v>
      </c>
      <c r="N19" s="169">
        <v>460</v>
      </c>
      <c r="O19" s="166">
        <v>1139</v>
      </c>
      <c r="P19" s="171">
        <v>0.06</v>
      </c>
      <c r="Q19" s="170"/>
      <c r="R19" s="168"/>
      <c r="S19" s="170"/>
      <c r="T19" s="170" t="s">
        <v>236</v>
      </c>
    </row>
    <row r="20" spans="1:20" x14ac:dyDescent="0.25">
      <c r="A20" s="31"/>
      <c r="C20" s="63"/>
      <c r="E20" s="31"/>
      <c r="G20" s="31"/>
      <c r="I20" s="31"/>
      <c r="K20" s="31"/>
      <c r="M20" s="31"/>
      <c r="O20" s="31"/>
      <c r="Q20" s="31"/>
      <c r="S20" s="31"/>
      <c r="T20" s="31"/>
    </row>
    <row r="21" spans="1:20" ht="18" thickBot="1" x14ac:dyDescent="0.45">
      <c r="A21" s="104" t="s">
        <v>76</v>
      </c>
      <c r="B21" s="105"/>
      <c r="C21" s="105"/>
      <c r="D21" s="105"/>
      <c r="E21" s="105"/>
      <c r="F21" s="105"/>
      <c r="G21" s="105"/>
      <c r="H21" s="105"/>
      <c r="I21" s="107">
        <f>SUM(I11:I19)</f>
        <v>5137335</v>
      </c>
      <c r="J21" s="105"/>
      <c r="K21" s="107">
        <f>SUM(K11:K19)</f>
        <v>5137335</v>
      </c>
      <c r="L21" s="105"/>
      <c r="M21" s="105"/>
      <c r="N21" s="68">
        <f>SUM(N10:N19)</f>
        <v>2096</v>
      </c>
      <c r="O21" s="319">
        <f>K21/N21</f>
        <v>2451.0186068702292</v>
      </c>
      <c r="P21" s="105"/>
      <c r="Q21" s="105"/>
      <c r="R21" s="105"/>
      <c r="S21" s="105"/>
    </row>
    <row r="22" spans="1:20" ht="15.75" thickTop="1" x14ac:dyDescent="0.25"/>
  </sheetData>
  <mergeCells count="22">
    <mergeCell ref="A1:B3"/>
    <mergeCell ref="R7:S7"/>
    <mergeCell ref="M8:M9"/>
    <mergeCell ref="N8:N9"/>
    <mergeCell ref="O8:O9"/>
    <mergeCell ref="A5:S5"/>
    <mergeCell ref="A6:S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T8:T9"/>
    <mergeCell ref="P8:Q8"/>
    <mergeCell ref="R8:S8"/>
    <mergeCell ref="J8:J9"/>
    <mergeCell ref="K8:K9"/>
    <mergeCell ref="L8:L9"/>
  </mergeCells>
  <pageMargins left="0.3" right="0.28999999999999998" top="0.75" bottom="0.75" header="0.3" footer="0.3"/>
  <pageSetup paperSize="9" scale="50" orientation="landscape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T16"/>
  <sheetViews>
    <sheetView workbookViewId="0">
      <selection activeCell="A7" sqref="A7:S7"/>
    </sheetView>
  </sheetViews>
  <sheetFormatPr defaultRowHeight="15" x14ac:dyDescent="0.25"/>
  <cols>
    <col min="2" max="2" width="12.140625" customWidth="1"/>
    <col min="3" max="3" width="12" customWidth="1"/>
    <col min="5" max="5" width="12.5703125" customWidth="1"/>
    <col min="8" max="8" width="13.140625" customWidth="1"/>
    <col min="9" max="9" width="12.28515625" customWidth="1"/>
  </cols>
  <sheetData>
    <row r="1" spans="1:20" x14ac:dyDescent="0.25">
      <c r="A1" s="320"/>
      <c r="B1" s="320"/>
      <c r="C1" s="320"/>
    </row>
    <row r="2" spans="1:20" x14ac:dyDescent="0.25">
      <c r="A2" s="320"/>
      <c r="B2" s="320"/>
      <c r="C2" s="320"/>
    </row>
    <row r="3" spans="1:20" x14ac:dyDescent="0.25">
      <c r="A3" s="320"/>
      <c r="B3" s="320"/>
      <c r="C3" s="320"/>
    </row>
    <row r="4" spans="1:20" x14ac:dyDescent="0.25">
      <c r="A4" s="320"/>
      <c r="B4" s="320"/>
      <c r="C4" s="320"/>
    </row>
    <row r="6" spans="1:20" ht="18.75" x14ac:dyDescent="0.3">
      <c r="A6" s="330" t="s">
        <v>117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ht="18.75" x14ac:dyDescent="0.3">
      <c r="A7" s="330" t="s">
        <v>287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</row>
    <row r="8" spans="1:20" x14ac:dyDescent="0.25">
      <c r="R8" s="337" t="s">
        <v>174</v>
      </c>
      <c r="S8" s="337"/>
    </row>
    <row r="9" spans="1:20" x14ac:dyDescent="0.25">
      <c r="A9" s="352" t="s">
        <v>0</v>
      </c>
      <c r="B9" s="352" t="s">
        <v>1</v>
      </c>
      <c r="C9" s="350" t="s">
        <v>79</v>
      </c>
      <c r="D9" s="350" t="s">
        <v>65</v>
      </c>
      <c r="E9" s="350" t="s">
        <v>66</v>
      </c>
      <c r="F9" s="350" t="s">
        <v>18</v>
      </c>
      <c r="G9" s="350" t="s">
        <v>3</v>
      </c>
      <c r="H9" s="350" t="s">
        <v>28</v>
      </c>
      <c r="I9" s="350" t="s">
        <v>29</v>
      </c>
      <c r="J9" s="352" t="s">
        <v>4</v>
      </c>
      <c r="K9" s="350" t="s">
        <v>30</v>
      </c>
      <c r="L9" s="350" t="s">
        <v>31</v>
      </c>
      <c r="M9" s="350" t="s">
        <v>5</v>
      </c>
      <c r="N9" s="353" t="s">
        <v>32</v>
      </c>
      <c r="O9" s="350" t="s">
        <v>19</v>
      </c>
      <c r="P9" s="351" t="s">
        <v>33</v>
      </c>
      <c r="Q9" s="350"/>
      <c r="R9" s="352" t="s">
        <v>2</v>
      </c>
      <c r="S9" s="352"/>
      <c r="T9" s="348" t="s">
        <v>178</v>
      </c>
    </row>
    <row r="10" spans="1:20" x14ac:dyDescent="0.25">
      <c r="A10" s="352"/>
      <c r="B10" s="352"/>
      <c r="C10" s="350"/>
      <c r="D10" s="350"/>
      <c r="E10" s="350"/>
      <c r="F10" s="350"/>
      <c r="G10" s="350"/>
      <c r="H10" s="350"/>
      <c r="I10" s="350"/>
      <c r="J10" s="352"/>
      <c r="K10" s="350"/>
      <c r="L10" s="350"/>
      <c r="M10" s="350"/>
      <c r="N10" s="353"/>
      <c r="O10" s="350"/>
      <c r="P10" s="85" t="s">
        <v>34</v>
      </c>
      <c r="Q10" s="83" t="s">
        <v>35</v>
      </c>
      <c r="R10" s="83" t="s">
        <v>36</v>
      </c>
      <c r="S10" s="83" t="s">
        <v>37</v>
      </c>
      <c r="T10" s="349"/>
    </row>
    <row r="16" spans="1:20" x14ac:dyDescent="0.25">
      <c r="D16" s="346" t="s">
        <v>165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</row>
  </sheetData>
  <mergeCells count="23">
    <mergeCell ref="A1:C4"/>
    <mergeCell ref="D16:P16"/>
    <mergeCell ref="K9:K10"/>
    <mergeCell ref="R8:S8"/>
    <mergeCell ref="L9:L10"/>
    <mergeCell ref="M9:M10"/>
    <mergeCell ref="N9:N10"/>
    <mergeCell ref="T9:T10"/>
    <mergeCell ref="A6:S6"/>
    <mergeCell ref="O9:O10"/>
    <mergeCell ref="A7:S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9"/>
    <mergeCell ref="R9:S9"/>
    <mergeCell ref="J9:J10"/>
  </mergeCells>
  <pageMargins left="0.7" right="0.7" top="0.75" bottom="0.75" header="0.3" footer="0.3"/>
  <pageSetup paperSize="9" scale="65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T16"/>
  <sheetViews>
    <sheetView workbookViewId="0">
      <selection activeCell="G25" sqref="G25"/>
    </sheetView>
  </sheetViews>
  <sheetFormatPr defaultRowHeight="15" x14ac:dyDescent="0.25"/>
  <cols>
    <col min="2" max="2" width="12.42578125" customWidth="1"/>
    <col min="3" max="3" width="12.28515625" customWidth="1"/>
    <col min="5" max="5" width="13.85546875" customWidth="1"/>
    <col min="8" max="8" width="13" customWidth="1"/>
    <col min="9" max="9" width="13.85546875" customWidth="1"/>
    <col min="20" max="20" width="10.42578125" customWidth="1"/>
  </cols>
  <sheetData>
    <row r="1" spans="1:20" x14ac:dyDescent="0.25">
      <c r="A1" s="320"/>
      <c r="B1" s="320"/>
      <c r="C1" s="320"/>
    </row>
    <row r="2" spans="1:20" x14ac:dyDescent="0.25">
      <c r="A2" s="320"/>
      <c r="B2" s="320"/>
      <c r="C2" s="320"/>
    </row>
    <row r="3" spans="1:20" x14ac:dyDescent="0.25">
      <c r="A3" s="320"/>
      <c r="B3" s="320"/>
      <c r="C3" s="320"/>
    </row>
    <row r="4" spans="1:20" x14ac:dyDescent="0.25">
      <c r="A4" s="320"/>
      <c r="B4" s="320"/>
      <c r="C4" s="320"/>
    </row>
    <row r="6" spans="1:20" ht="18.75" x14ac:dyDescent="0.3">
      <c r="A6" s="330" t="s">
        <v>118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ht="18.75" x14ac:dyDescent="0.3">
      <c r="A7" s="330" t="s">
        <v>250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</row>
    <row r="8" spans="1:20" x14ac:dyDescent="0.25">
      <c r="R8" s="337" t="s">
        <v>175</v>
      </c>
      <c r="S8" s="337"/>
    </row>
    <row r="9" spans="1:20" x14ac:dyDescent="0.25">
      <c r="A9" s="352" t="s">
        <v>0</v>
      </c>
      <c r="B9" s="352" t="s">
        <v>1</v>
      </c>
      <c r="C9" s="350" t="s">
        <v>79</v>
      </c>
      <c r="D9" s="350" t="s">
        <v>65</v>
      </c>
      <c r="E9" s="350" t="s">
        <v>66</v>
      </c>
      <c r="F9" s="350" t="s">
        <v>18</v>
      </c>
      <c r="G9" s="350" t="s">
        <v>3</v>
      </c>
      <c r="H9" s="350" t="s">
        <v>28</v>
      </c>
      <c r="I9" s="350" t="s">
        <v>29</v>
      </c>
      <c r="J9" s="352" t="s">
        <v>4</v>
      </c>
      <c r="K9" s="350" t="s">
        <v>30</v>
      </c>
      <c r="L9" s="350" t="s">
        <v>31</v>
      </c>
      <c r="M9" s="350" t="s">
        <v>5</v>
      </c>
      <c r="N9" s="353" t="s">
        <v>32</v>
      </c>
      <c r="O9" s="350" t="s">
        <v>19</v>
      </c>
      <c r="P9" s="351" t="s">
        <v>33</v>
      </c>
      <c r="Q9" s="350"/>
      <c r="R9" s="352" t="s">
        <v>2</v>
      </c>
      <c r="S9" s="352"/>
      <c r="T9" s="348" t="s">
        <v>178</v>
      </c>
    </row>
    <row r="10" spans="1:20" x14ac:dyDescent="0.25">
      <c r="A10" s="352"/>
      <c r="B10" s="352"/>
      <c r="C10" s="350"/>
      <c r="D10" s="350"/>
      <c r="E10" s="350"/>
      <c r="F10" s="350"/>
      <c r="G10" s="350"/>
      <c r="H10" s="350"/>
      <c r="I10" s="350"/>
      <c r="J10" s="352"/>
      <c r="K10" s="350"/>
      <c r="L10" s="350"/>
      <c r="M10" s="350"/>
      <c r="N10" s="353"/>
      <c r="O10" s="350"/>
      <c r="P10" s="85" t="s">
        <v>34</v>
      </c>
      <c r="Q10" s="83" t="s">
        <v>35</v>
      </c>
      <c r="R10" s="83" t="s">
        <v>36</v>
      </c>
      <c r="S10" s="83" t="s">
        <v>37</v>
      </c>
      <c r="T10" s="349"/>
    </row>
    <row r="16" spans="1:20" x14ac:dyDescent="0.25">
      <c r="E16" s="346" t="s">
        <v>165</v>
      </c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</row>
  </sheetData>
  <mergeCells count="23">
    <mergeCell ref="A1:C4"/>
    <mergeCell ref="R8:S8"/>
    <mergeCell ref="K9:K10"/>
    <mergeCell ref="E16:Q16"/>
    <mergeCell ref="L9:L10"/>
    <mergeCell ref="M9:M10"/>
    <mergeCell ref="N9:N10"/>
    <mergeCell ref="T9:T10"/>
    <mergeCell ref="A6:S6"/>
    <mergeCell ref="O9:O10"/>
    <mergeCell ref="A7:S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P9:Q9"/>
    <mergeCell ref="R9:S9"/>
    <mergeCell ref="J9:J10"/>
  </mergeCells>
  <pageMargins left="0.7" right="0.7" top="0.75" bottom="0.75" header="0.3" footer="0.3"/>
  <pageSetup paperSize="9" scale="6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1"/>
  <sheetViews>
    <sheetView workbookViewId="0">
      <selection activeCell="W4" sqref="W4"/>
    </sheetView>
  </sheetViews>
  <sheetFormatPr defaultRowHeight="15" x14ac:dyDescent="0.25"/>
  <cols>
    <col min="1" max="2" width="14.140625" customWidth="1"/>
    <col min="3" max="3" width="19.7109375" customWidth="1"/>
    <col min="4" max="4" width="11.28515625" customWidth="1"/>
    <col min="5" max="5" width="12.7109375" customWidth="1"/>
    <col min="7" max="7" width="15.140625" customWidth="1"/>
    <col min="8" max="8" width="13.42578125" customWidth="1"/>
    <col min="9" max="9" width="12.42578125" customWidth="1"/>
    <col min="11" max="11" width="12.7109375" customWidth="1"/>
    <col min="12" max="12" width="14.42578125" customWidth="1"/>
    <col min="13" max="13" width="12.7109375" customWidth="1"/>
    <col min="14" max="14" width="12.5703125" customWidth="1"/>
    <col min="15" max="15" width="14.42578125" customWidth="1"/>
    <col min="20" max="20" width="11.85546875" customWidth="1"/>
  </cols>
  <sheetData>
    <row r="1" spans="1:20" x14ac:dyDescent="0.25">
      <c r="A1" s="320"/>
      <c r="B1" s="320"/>
      <c r="C1" s="320"/>
    </row>
    <row r="2" spans="1:20" ht="40.5" customHeight="1" x14ac:dyDescent="0.3">
      <c r="A2" s="330" t="s">
        <v>114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3" spans="1:20" ht="18.75" x14ac:dyDescent="0.3">
      <c r="A3" s="330" t="s">
        <v>250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</row>
    <row r="4" spans="1:20" x14ac:dyDescent="0.25">
      <c r="A4" s="336"/>
      <c r="B4" s="336"/>
      <c r="C4" s="336"/>
      <c r="R4" s="337" t="s">
        <v>139</v>
      </c>
      <c r="S4" s="338"/>
    </row>
    <row r="5" spans="1:20" x14ac:dyDescent="0.25">
      <c r="A5" s="333" t="s">
        <v>0</v>
      </c>
      <c r="B5" s="333" t="s">
        <v>1</v>
      </c>
      <c r="C5" s="334" t="s">
        <v>79</v>
      </c>
      <c r="D5" s="334" t="s">
        <v>65</v>
      </c>
      <c r="E5" s="334" t="s">
        <v>66</v>
      </c>
      <c r="F5" s="334" t="s">
        <v>18</v>
      </c>
      <c r="G5" s="334" t="s">
        <v>3</v>
      </c>
      <c r="H5" s="334" t="s">
        <v>28</v>
      </c>
      <c r="I5" s="334" t="s">
        <v>29</v>
      </c>
      <c r="J5" s="333" t="s">
        <v>4</v>
      </c>
      <c r="K5" s="334" t="s">
        <v>30</v>
      </c>
      <c r="L5" s="334" t="s">
        <v>31</v>
      </c>
      <c r="M5" s="334" t="s">
        <v>5</v>
      </c>
      <c r="N5" s="335" t="s">
        <v>32</v>
      </c>
      <c r="O5" s="334" t="s">
        <v>19</v>
      </c>
      <c r="P5" s="340" t="s">
        <v>33</v>
      </c>
      <c r="Q5" s="334"/>
      <c r="R5" s="333" t="s">
        <v>2</v>
      </c>
      <c r="S5" s="333"/>
      <c r="T5" s="331" t="s">
        <v>178</v>
      </c>
    </row>
    <row r="6" spans="1:20" x14ac:dyDescent="0.25">
      <c r="A6" s="333"/>
      <c r="B6" s="333"/>
      <c r="C6" s="334"/>
      <c r="D6" s="334"/>
      <c r="E6" s="334"/>
      <c r="F6" s="334"/>
      <c r="G6" s="334"/>
      <c r="H6" s="334"/>
      <c r="I6" s="334"/>
      <c r="J6" s="333"/>
      <c r="K6" s="334"/>
      <c r="L6" s="334"/>
      <c r="M6" s="334"/>
      <c r="N6" s="335"/>
      <c r="O6" s="334"/>
      <c r="P6" s="89" t="s">
        <v>34</v>
      </c>
      <c r="Q6" s="73" t="s">
        <v>35</v>
      </c>
      <c r="R6" s="73" t="s">
        <v>36</v>
      </c>
      <c r="S6" s="73" t="s">
        <v>37</v>
      </c>
      <c r="T6" s="332"/>
    </row>
    <row r="7" spans="1:20" x14ac:dyDescent="0.25">
      <c r="A7" s="56"/>
      <c r="C7" s="56"/>
      <c r="E7" s="56"/>
      <c r="G7" s="56"/>
      <c r="I7" s="56"/>
      <c r="K7" s="56"/>
      <c r="M7" s="56"/>
      <c r="O7" s="56"/>
      <c r="Q7" s="56"/>
      <c r="S7" s="56"/>
      <c r="T7" s="56"/>
    </row>
    <row r="8" spans="1:20" ht="75" x14ac:dyDescent="0.25">
      <c r="A8" s="74" t="s">
        <v>135</v>
      </c>
      <c r="B8" s="272" t="s">
        <v>207</v>
      </c>
      <c r="C8" s="278">
        <v>2012000</v>
      </c>
      <c r="D8" s="17">
        <v>20000</v>
      </c>
      <c r="E8" s="76">
        <v>50000</v>
      </c>
      <c r="F8" s="17">
        <v>16</v>
      </c>
      <c r="G8" s="274"/>
      <c r="H8" s="17">
        <v>4000</v>
      </c>
      <c r="I8" s="76">
        <v>42960</v>
      </c>
      <c r="J8" s="16"/>
      <c r="K8" s="76">
        <v>42960</v>
      </c>
      <c r="L8" s="18">
        <v>215</v>
      </c>
      <c r="M8" s="211">
        <v>30</v>
      </c>
      <c r="N8" s="18">
        <v>8</v>
      </c>
      <c r="O8" s="76">
        <v>5370</v>
      </c>
      <c r="P8" s="279">
        <v>0.06</v>
      </c>
      <c r="Q8" s="274"/>
      <c r="R8" s="273"/>
      <c r="S8" s="274"/>
      <c r="T8" s="274"/>
    </row>
    <row r="9" spans="1:20" x14ac:dyDescent="0.25">
      <c r="A9" s="31"/>
      <c r="B9" s="109"/>
      <c r="C9" s="31"/>
      <c r="D9" s="109"/>
      <c r="E9" s="31"/>
      <c r="F9" s="109"/>
      <c r="G9" s="31"/>
      <c r="H9" s="109"/>
      <c r="I9" s="31"/>
      <c r="J9" s="109"/>
      <c r="K9" s="31"/>
      <c r="L9" s="109"/>
      <c r="M9" s="31"/>
      <c r="N9" s="109"/>
      <c r="O9" s="31"/>
      <c r="P9" s="109"/>
      <c r="Q9" s="31"/>
      <c r="R9" s="109"/>
      <c r="S9" s="31"/>
      <c r="T9" s="31"/>
    </row>
    <row r="10" spans="1:20" ht="15.75" thickBot="1" x14ac:dyDescent="0.3">
      <c r="I10" s="275">
        <f>SUM(I8:I9)</f>
        <v>42960</v>
      </c>
      <c r="J10" s="2"/>
      <c r="K10" s="276">
        <f>SUM(K7:K9)</f>
        <v>42960</v>
      </c>
      <c r="L10" s="2"/>
      <c r="M10" s="2"/>
      <c r="N10" s="68">
        <f>SUM(N8:N9)</f>
        <v>8</v>
      </c>
      <c r="O10" s="277">
        <f>I10/N10</f>
        <v>5370</v>
      </c>
    </row>
    <row r="11" spans="1:20" x14ac:dyDescent="0.25">
      <c r="I11" s="2"/>
      <c r="J11" s="2"/>
      <c r="K11" s="2"/>
      <c r="L11" s="2"/>
      <c r="M11" s="2"/>
      <c r="N11" s="2"/>
      <c r="O11" s="2"/>
    </row>
  </sheetData>
  <mergeCells count="23">
    <mergeCell ref="A4:C4"/>
    <mergeCell ref="A1:C1"/>
    <mergeCell ref="R4:S4"/>
    <mergeCell ref="A2:S2"/>
    <mergeCell ref="O5:O6"/>
    <mergeCell ref="A3:S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Q5"/>
    <mergeCell ref="T5:T6"/>
    <mergeCell ref="R5:S5"/>
    <mergeCell ref="J5:J6"/>
    <mergeCell ref="K5:K6"/>
    <mergeCell ref="L5:L6"/>
    <mergeCell ref="M5:M6"/>
    <mergeCell ref="N5:N6"/>
  </mergeCells>
  <pageMargins left="0.31" right="0.28999999999999998" top="0.75" bottom="0.75" header="0.3" footer="0.3"/>
  <pageSetup paperSize="9" scale="5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1"/>
  <sheetViews>
    <sheetView workbookViewId="0">
      <selection activeCell="R6" sqref="R6:S6"/>
    </sheetView>
  </sheetViews>
  <sheetFormatPr defaultRowHeight="15" x14ac:dyDescent="0.25"/>
  <cols>
    <col min="1" max="1" width="20.7109375" customWidth="1"/>
    <col min="2" max="2" width="22.7109375" customWidth="1"/>
    <col min="3" max="3" width="18.140625" customWidth="1"/>
    <col min="4" max="4" width="13.140625" customWidth="1"/>
    <col min="5" max="5" width="13.28515625" customWidth="1"/>
    <col min="6" max="6" width="12.5703125" customWidth="1"/>
    <col min="7" max="7" width="11.28515625" customWidth="1"/>
    <col min="8" max="8" width="15.42578125" customWidth="1"/>
    <col min="9" max="9" width="14.28515625" customWidth="1"/>
    <col min="15" max="15" width="13.140625" customWidth="1"/>
    <col min="20" max="20" width="12.2851562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4" spans="1:20" ht="18.75" x14ac:dyDescent="0.3">
      <c r="A4" s="330" t="s">
        <v>113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</row>
    <row r="5" spans="1:20" ht="18.75" x14ac:dyDescent="0.3">
      <c r="A5" s="330" t="s">
        <v>250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x14ac:dyDescent="0.25">
      <c r="R6" s="337" t="s">
        <v>141</v>
      </c>
      <c r="S6" s="338"/>
    </row>
    <row r="7" spans="1:20" x14ac:dyDescent="0.25">
      <c r="A7" s="344" t="s">
        <v>0</v>
      </c>
      <c r="B7" s="344" t="s">
        <v>1</v>
      </c>
      <c r="C7" s="344" t="s">
        <v>228</v>
      </c>
      <c r="D7" s="343" t="s">
        <v>65</v>
      </c>
      <c r="E7" s="343" t="s">
        <v>66</v>
      </c>
      <c r="F7" s="343" t="s">
        <v>18</v>
      </c>
      <c r="G7" s="343" t="s">
        <v>3</v>
      </c>
      <c r="H7" s="343" t="s">
        <v>28</v>
      </c>
      <c r="I7" s="343" t="s">
        <v>29</v>
      </c>
      <c r="J7" s="344" t="s">
        <v>4</v>
      </c>
      <c r="K7" s="343" t="s">
        <v>30</v>
      </c>
      <c r="L7" s="343" t="s">
        <v>31</v>
      </c>
      <c r="M7" s="343" t="s">
        <v>5</v>
      </c>
      <c r="N7" s="347" t="s">
        <v>32</v>
      </c>
      <c r="O7" s="343" t="s">
        <v>19</v>
      </c>
      <c r="P7" s="345" t="s">
        <v>33</v>
      </c>
      <c r="Q7" s="343"/>
      <c r="R7" s="344" t="s">
        <v>2</v>
      </c>
      <c r="S7" s="344"/>
      <c r="T7" s="341" t="s">
        <v>178</v>
      </c>
    </row>
    <row r="8" spans="1:20" x14ac:dyDescent="0.25">
      <c r="A8" s="344"/>
      <c r="B8" s="344"/>
      <c r="C8" s="344"/>
      <c r="D8" s="343"/>
      <c r="E8" s="343"/>
      <c r="F8" s="343"/>
      <c r="G8" s="343"/>
      <c r="H8" s="343"/>
      <c r="I8" s="343"/>
      <c r="J8" s="344"/>
      <c r="K8" s="343"/>
      <c r="L8" s="343"/>
      <c r="M8" s="343"/>
      <c r="N8" s="347"/>
      <c r="O8" s="343"/>
      <c r="P8" s="86" t="s">
        <v>34</v>
      </c>
      <c r="Q8" s="87" t="s">
        <v>35</v>
      </c>
      <c r="R8" s="87" t="s">
        <v>36</v>
      </c>
      <c r="S8" s="87" t="s">
        <v>37</v>
      </c>
      <c r="T8" s="342"/>
    </row>
    <row r="11" spans="1:20" ht="15" customHeight="1" x14ac:dyDescent="0.25">
      <c r="C11" s="346" t="s">
        <v>165</v>
      </c>
      <c r="D11" s="346"/>
      <c r="E11" s="346"/>
      <c r="F11" s="346"/>
      <c r="G11" s="346"/>
      <c r="H11" s="346"/>
      <c r="I11" s="346"/>
      <c r="J11" s="346"/>
      <c r="K11" s="346"/>
      <c r="L11" s="346"/>
    </row>
  </sheetData>
  <mergeCells count="23">
    <mergeCell ref="A1:B3"/>
    <mergeCell ref="R6:S6"/>
    <mergeCell ref="K7:K8"/>
    <mergeCell ref="C11:L11"/>
    <mergeCell ref="L7:L8"/>
    <mergeCell ref="M7:M8"/>
    <mergeCell ref="N7:N8"/>
    <mergeCell ref="T7:T8"/>
    <mergeCell ref="A4:S4"/>
    <mergeCell ref="O7:O8"/>
    <mergeCell ref="A5:S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P7:Q7"/>
    <mergeCell ref="R7:S7"/>
    <mergeCell ref="J7:J8"/>
  </mergeCells>
  <pageMargins left="0.35" right="0.28000000000000003" top="0.75" bottom="0.75" header="0.3" footer="0.3"/>
  <pageSetup paperSize="9" scale="55" orientation="landscape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15"/>
  <sheetViews>
    <sheetView workbookViewId="0">
      <selection activeCell="A5" sqref="A5:S5"/>
    </sheetView>
  </sheetViews>
  <sheetFormatPr defaultRowHeight="15" x14ac:dyDescent="0.25"/>
  <cols>
    <col min="1" max="1" width="31.7109375" customWidth="1"/>
    <col min="2" max="2" width="37.140625" customWidth="1"/>
    <col min="3" max="3" width="10.42578125" customWidth="1"/>
    <col min="4" max="4" width="12.28515625" customWidth="1"/>
    <col min="5" max="5" width="13" customWidth="1"/>
    <col min="6" max="6" width="6.85546875" customWidth="1"/>
    <col min="7" max="7" width="12.140625" customWidth="1"/>
    <col min="8" max="8" width="13.7109375" customWidth="1"/>
    <col min="9" max="9" width="11.7109375" customWidth="1"/>
    <col min="10" max="10" width="6.7109375" customWidth="1"/>
    <col min="11" max="11" width="11.42578125" customWidth="1"/>
    <col min="15" max="15" width="11" customWidth="1"/>
    <col min="16" max="16" width="6.5703125" customWidth="1"/>
    <col min="17" max="18" width="7.7109375" customWidth="1"/>
    <col min="19" max="19" width="8" customWidth="1"/>
  </cols>
  <sheetData>
    <row r="1" spans="1:22" x14ac:dyDescent="0.25">
      <c r="A1" s="320"/>
      <c r="B1" s="320"/>
    </row>
    <row r="2" spans="1:22" x14ac:dyDescent="0.25">
      <c r="A2" s="320"/>
      <c r="B2" s="320"/>
    </row>
    <row r="3" spans="1:22" x14ac:dyDescent="0.25">
      <c r="A3" s="320"/>
      <c r="B3" s="320"/>
    </row>
    <row r="4" spans="1:22" ht="18.75" x14ac:dyDescent="0.3">
      <c r="A4" s="330" t="s">
        <v>161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</row>
    <row r="5" spans="1:22" ht="18.75" x14ac:dyDescent="0.3">
      <c r="A5" s="330" t="s">
        <v>250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2" x14ac:dyDescent="0.25">
      <c r="R6" s="337" t="s">
        <v>251</v>
      </c>
      <c r="S6" s="338"/>
    </row>
    <row r="7" spans="1:22" ht="45" customHeight="1" x14ac:dyDescent="0.25">
      <c r="A7" s="352" t="s">
        <v>0</v>
      </c>
      <c r="B7" s="352" t="s">
        <v>1</v>
      </c>
      <c r="C7" s="350" t="s">
        <v>79</v>
      </c>
      <c r="D7" s="350" t="s">
        <v>65</v>
      </c>
      <c r="E7" s="350" t="s">
        <v>66</v>
      </c>
      <c r="F7" s="350" t="s">
        <v>18</v>
      </c>
      <c r="G7" s="350" t="s">
        <v>3</v>
      </c>
      <c r="H7" s="350" t="s">
        <v>28</v>
      </c>
      <c r="I7" s="350" t="s">
        <v>29</v>
      </c>
      <c r="J7" s="350" t="s">
        <v>4</v>
      </c>
      <c r="K7" s="350" t="s">
        <v>30</v>
      </c>
      <c r="L7" s="350" t="s">
        <v>31</v>
      </c>
      <c r="M7" s="350" t="s">
        <v>5</v>
      </c>
      <c r="N7" s="353" t="s">
        <v>32</v>
      </c>
      <c r="O7" s="350" t="s">
        <v>19</v>
      </c>
      <c r="P7" s="351" t="s">
        <v>33</v>
      </c>
      <c r="Q7" s="350"/>
      <c r="R7" s="352" t="s">
        <v>2</v>
      </c>
      <c r="S7" s="352"/>
      <c r="T7" s="348" t="s">
        <v>178</v>
      </c>
      <c r="U7" s="9"/>
      <c r="V7" s="9"/>
    </row>
    <row r="8" spans="1:22" x14ac:dyDescent="0.25">
      <c r="A8" s="352"/>
      <c r="B8" s="352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3"/>
      <c r="O8" s="350"/>
      <c r="P8" s="85" t="s">
        <v>34</v>
      </c>
      <c r="Q8" s="83" t="s">
        <v>35</v>
      </c>
      <c r="R8" s="83" t="s">
        <v>36</v>
      </c>
      <c r="S8" s="83" t="s">
        <v>37</v>
      </c>
      <c r="T8" s="349"/>
    </row>
    <row r="9" spans="1:22" x14ac:dyDescent="0.25">
      <c r="A9" s="56"/>
      <c r="C9" s="56"/>
      <c r="E9" s="56"/>
      <c r="G9" s="56"/>
      <c r="I9" s="56"/>
      <c r="K9" s="56"/>
      <c r="M9" s="56"/>
      <c r="O9" s="29"/>
      <c r="Q9" s="56"/>
      <c r="S9" s="56"/>
      <c r="T9" s="56"/>
    </row>
    <row r="10" spans="1:22" x14ac:dyDescent="0.25">
      <c r="A10" s="84"/>
      <c r="B10" s="10"/>
      <c r="C10" s="113"/>
      <c r="D10" s="122"/>
      <c r="E10" s="91"/>
      <c r="F10" s="219"/>
      <c r="G10" s="84"/>
      <c r="H10" s="91"/>
      <c r="I10" s="84"/>
      <c r="J10" s="10"/>
      <c r="K10" s="91"/>
      <c r="L10" s="267"/>
      <c r="M10" s="84"/>
      <c r="N10" s="10"/>
      <c r="O10" s="91"/>
      <c r="P10" s="10"/>
      <c r="Q10" s="84"/>
      <c r="R10" s="10"/>
      <c r="S10" s="84"/>
      <c r="T10" s="84"/>
    </row>
    <row r="11" spans="1:22" x14ac:dyDescent="0.25">
      <c r="A11" s="31"/>
      <c r="B11" s="109"/>
      <c r="C11" s="31"/>
      <c r="D11" s="109"/>
      <c r="E11" s="31"/>
      <c r="F11" s="109"/>
      <c r="G11" s="31"/>
      <c r="H11" s="109"/>
      <c r="I11" s="31"/>
      <c r="J11" s="109"/>
      <c r="K11" s="31"/>
      <c r="L11" s="109"/>
      <c r="M11" s="31"/>
      <c r="N11" s="109"/>
      <c r="O11" s="31"/>
      <c r="P11" s="109"/>
      <c r="Q11" s="31"/>
      <c r="R11" s="109"/>
      <c r="S11" s="31"/>
      <c r="T11" s="31"/>
    </row>
    <row r="12" spans="1:22" ht="17.25" x14ac:dyDescent="0.4">
      <c r="A12" s="2" t="s">
        <v>43</v>
      </c>
      <c r="H12" s="112">
        <f>SUM(H10)</f>
        <v>0</v>
      </c>
      <c r="K12" s="112">
        <f>SUM(K10)</f>
        <v>0</v>
      </c>
      <c r="O12" s="268">
        <f>SUM(O10:O11)</f>
        <v>0</v>
      </c>
    </row>
    <row r="15" spans="1:22" x14ac:dyDescent="0.25">
      <c r="C15" s="346" t="s">
        <v>165</v>
      </c>
      <c r="D15" s="346"/>
      <c r="E15" s="346"/>
      <c r="F15" s="346"/>
      <c r="G15" s="346"/>
      <c r="H15" s="346"/>
      <c r="I15" s="346"/>
      <c r="J15" s="346"/>
      <c r="K15" s="346"/>
      <c r="L15" s="346"/>
    </row>
  </sheetData>
  <mergeCells count="23">
    <mergeCell ref="A1:B3"/>
    <mergeCell ref="I7:I8"/>
    <mergeCell ref="C15:L15"/>
    <mergeCell ref="R6:S6"/>
    <mergeCell ref="J7:J8"/>
    <mergeCell ref="K7:K8"/>
    <mergeCell ref="L7:L8"/>
    <mergeCell ref="T7:T8"/>
    <mergeCell ref="A4:S4"/>
    <mergeCell ref="M7:M8"/>
    <mergeCell ref="A5:S5"/>
    <mergeCell ref="P7:Q7"/>
    <mergeCell ref="R7:S7"/>
    <mergeCell ref="A7:A8"/>
    <mergeCell ref="B7:B8"/>
    <mergeCell ref="C7:C8"/>
    <mergeCell ref="D7:D8"/>
    <mergeCell ref="E7:E8"/>
    <mergeCell ref="F7:F8"/>
    <mergeCell ref="G7:G8"/>
    <mergeCell ref="N7:N8"/>
    <mergeCell ref="O7:O8"/>
    <mergeCell ref="H7:H8"/>
  </mergeCells>
  <pageMargins left="0.11811023622047245" right="0.11811023622047245" top="0.74803149606299213" bottom="0.74803149606299213" header="0.31496062992125984" footer="0.31496062992125984"/>
  <pageSetup paperSize="9" scale="5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11"/>
  <sheetViews>
    <sheetView tabSelected="1" topLeftCell="A5" zoomScaleNormal="100" workbookViewId="0">
      <selection activeCell="A81" sqref="A81:S81"/>
    </sheetView>
  </sheetViews>
  <sheetFormatPr defaultRowHeight="15" x14ac:dyDescent="0.25"/>
  <cols>
    <col min="1" max="1" width="28.28515625" customWidth="1"/>
    <col min="2" max="2" width="43.140625" customWidth="1"/>
    <col min="3" max="3" width="20.85546875" customWidth="1"/>
    <col min="4" max="4" width="11.85546875" customWidth="1"/>
    <col min="5" max="5" width="11.28515625" customWidth="1"/>
    <col min="6" max="6" width="8.7109375" customWidth="1"/>
    <col min="7" max="7" width="12" customWidth="1"/>
    <col min="8" max="8" width="12.42578125" customWidth="1"/>
    <col min="9" max="9" width="13.28515625" customWidth="1"/>
    <col min="10" max="10" width="12.140625" customWidth="1"/>
    <col min="11" max="11" width="11.7109375" style="1" customWidth="1"/>
    <col min="13" max="13" width="11.28515625" customWidth="1"/>
    <col min="14" max="14" width="11" customWidth="1"/>
    <col min="15" max="15" width="13.28515625" customWidth="1"/>
    <col min="16" max="17" width="8.7109375" customWidth="1"/>
    <col min="18" max="18" width="9.28515625" customWidth="1"/>
    <col min="19" max="19" width="14.28515625" customWidth="1"/>
    <col min="20" max="20" width="41.570312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154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</row>
    <row r="6" spans="1:20" ht="18.75" x14ac:dyDescent="0.3">
      <c r="A6" s="330" t="s">
        <v>250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157</v>
      </c>
      <c r="S7" s="337"/>
    </row>
    <row r="8" spans="1:20" ht="45" customHeight="1" x14ac:dyDescent="0.25">
      <c r="A8" s="357" t="s">
        <v>0</v>
      </c>
      <c r="B8" s="357" t="s">
        <v>1</v>
      </c>
      <c r="C8" s="357" t="s">
        <v>79</v>
      </c>
      <c r="D8" s="354" t="s">
        <v>65</v>
      </c>
      <c r="E8" s="354" t="s">
        <v>66</v>
      </c>
      <c r="F8" s="354" t="s">
        <v>18</v>
      </c>
      <c r="G8" s="354" t="s">
        <v>3</v>
      </c>
      <c r="H8" s="354" t="s">
        <v>28</v>
      </c>
      <c r="I8" s="354" t="s">
        <v>29</v>
      </c>
      <c r="J8" s="357" t="s">
        <v>4</v>
      </c>
      <c r="K8" s="358" t="s">
        <v>30</v>
      </c>
      <c r="L8" s="354" t="s">
        <v>31</v>
      </c>
      <c r="M8" s="354" t="s">
        <v>5</v>
      </c>
      <c r="N8" s="354" t="s">
        <v>32</v>
      </c>
      <c r="O8" s="354" t="s">
        <v>19</v>
      </c>
      <c r="P8" s="354" t="s">
        <v>33</v>
      </c>
      <c r="Q8" s="354"/>
      <c r="R8" s="354" t="s">
        <v>176</v>
      </c>
      <c r="S8" s="354"/>
      <c r="T8" s="355" t="s">
        <v>178</v>
      </c>
    </row>
    <row r="9" spans="1:20" x14ac:dyDescent="0.25">
      <c r="A9" s="357"/>
      <c r="B9" s="357"/>
      <c r="C9" s="357"/>
      <c r="D9" s="354"/>
      <c r="E9" s="354"/>
      <c r="F9" s="354"/>
      <c r="G9" s="354"/>
      <c r="H9" s="354"/>
      <c r="I9" s="354"/>
      <c r="J9" s="357"/>
      <c r="K9" s="358"/>
      <c r="L9" s="354"/>
      <c r="M9" s="354"/>
      <c r="N9" s="354"/>
      <c r="O9" s="354"/>
      <c r="P9" s="32" t="s">
        <v>34</v>
      </c>
      <c r="Q9" s="32" t="s">
        <v>35</v>
      </c>
      <c r="R9" s="32" t="s">
        <v>36</v>
      </c>
      <c r="S9" s="32" t="s">
        <v>37</v>
      </c>
      <c r="T9" s="356"/>
    </row>
    <row r="10" spans="1:20" x14ac:dyDescent="0.25">
      <c r="A10" s="27"/>
      <c r="B10" s="7"/>
      <c r="C10" s="33"/>
      <c r="D10" s="7"/>
      <c r="E10" s="33"/>
      <c r="F10" s="6"/>
      <c r="G10" s="37"/>
      <c r="H10" s="6"/>
      <c r="I10" s="37"/>
      <c r="J10" s="7"/>
      <c r="K10" s="38"/>
      <c r="L10" s="6"/>
      <c r="M10" s="37"/>
      <c r="N10" s="6"/>
      <c r="O10" s="37"/>
      <c r="P10" s="8"/>
      <c r="Q10" s="41"/>
      <c r="R10" s="8"/>
      <c r="S10" s="41"/>
      <c r="T10" s="41"/>
    </row>
    <row r="11" spans="1:20" ht="30" x14ac:dyDescent="0.25">
      <c r="A11" s="30" t="s">
        <v>6</v>
      </c>
      <c r="B11" s="21" t="s">
        <v>10</v>
      </c>
      <c r="C11" s="90">
        <v>4000000</v>
      </c>
      <c r="D11" s="25">
        <v>200000</v>
      </c>
      <c r="E11" s="39">
        <v>500000</v>
      </c>
      <c r="F11" s="202">
        <v>1</v>
      </c>
      <c r="G11" s="203" t="s">
        <v>52</v>
      </c>
      <c r="H11" s="25">
        <v>100</v>
      </c>
      <c r="I11" s="39">
        <v>230700</v>
      </c>
      <c r="J11" s="23"/>
      <c r="K11" s="90">
        <v>230700</v>
      </c>
      <c r="L11" s="23">
        <v>115</v>
      </c>
      <c r="M11" s="203">
        <v>35</v>
      </c>
      <c r="N11" s="23">
        <v>180</v>
      </c>
      <c r="O11" s="39">
        <v>1282</v>
      </c>
      <c r="P11" s="226">
        <v>0.06</v>
      </c>
      <c r="Q11" s="227"/>
      <c r="R11" s="25">
        <v>1990</v>
      </c>
      <c r="S11" s="30"/>
      <c r="T11" s="34" t="s">
        <v>209</v>
      </c>
    </row>
    <row r="12" spans="1:20" x14ac:dyDescent="0.25">
      <c r="A12" s="29"/>
      <c r="B12" s="1"/>
      <c r="C12" s="35"/>
      <c r="E12" s="29"/>
      <c r="G12" s="29"/>
      <c r="I12" s="29"/>
      <c r="K12" s="35"/>
      <c r="M12" s="29"/>
      <c r="O12" s="29"/>
      <c r="Q12" s="29"/>
      <c r="S12" s="29"/>
      <c r="T12" s="29"/>
    </row>
    <row r="13" spans="1:20" ht="30" x14ac:dyDescent="0.25">
      <c r="A13" s="30" t="s">
        <v>39</v>
      </c>
      <c r="B13" s="21" t="s">
        <v>11</v>
      </c>
      <c r="C13" s="90">
        <v>10000000</v>
      </c>
      <c r="D13" s="25">
        <v>212000</v>
      </c>
      <c r="E13" s="39">
        <v>900000</v>
      </c>
      <c r="F13" s="202">
        <v>1</v>
      </c>
      <c r="G13" s="203" t="s">
        <v>52</v>
      </c>
      <c r="H13" s="25">
        <v>100</v>
      </c>
      <c r="I13" s="39">
        <v>248930</v>
      </c>
      <c r="J13" s="22"/>
      <c r="K13" s="39">
        <v>248930</v>
      </c>
      <c r="L13" s="23">
        <v>117</v>
      </c>
      <c r="M13" s="203">
        <v>40</v>
      </c>
      <c r="N13" s="23">
        <v>232</v>
      </c>
      <c r="O13" s="39">
        <v>1072</v>
      </c>
      <c r="P13" s="226">
        <v>0.06</v>
      </c>
      <c r="Q13" s="227"/>
      <c r="R13" s="25">
        <v>1990</v>
      </c>
      <c r="S13" s="30"/>
      <c r="T13" s="34" t="s">
        <v>210</v>
      </c>
    </row>
    <row r="14" spans="1:20" x14ac:dyDescent="0.25">
      <c r="A14" s="29"/>
      <c r="B14" s="1"/>
      <c r="C14" s="35"/>
      <c r="E14" s="29"/>
      <c r="G14" s="29"/>
      <c r="I14" s="29"/>
      <c r="K14" s="35"/>
      <c r="M14" s="29"/>
      <c r="O14" s="29"/>
      <c r="Q14" s="29"/>
      <c r="S14" s="29"/>
      <c r="T14" s="29"/>
    </row>
    <row r="15" spans="1:20" x14ac:dyDescent="0.25">
      <c r="A15" s="28" t="s">
        <v>252</v>
      </c>
      <c r="B15" s="19" t="s">
        <v>12</v>
      </c>
      <c r="C15" s="36">
        <v>5023444</v>
      </c>
      <c r="D15" s="24">
        <v>100000</v>
      </c>
      <c r="E15" s="36">
        <v>1000000</v>
      </c>
      <c r="F15" s="204">
        <v>1.74</v>
      </c>
      <c r="G15" s="203" t="s">
        <v>52</v>
      </c>
      <c r="H15" s="25">
        <v>100</v>
      </c>
      <c r="I15" s="40">
        <v>361398</v>
      </c>
      <c r="J15" s="19"/>
      <c r="K15" s="40">
        <v>361398</v>
      </c>
      <c r="L15" s="20">
        <v>361</v>
      </c>
      <c r="M15" s="203">
        <v>31</v>
      </c>
      <c r="N15" s="20">
        <v>223</v>
      </c>
      <c r="O15" s="36">
        <v>1620</v>
      </c>
      <c r="P15" s="226">
        <v>0.06</v>
      </c>
      <c r="Q15" s="227"/>
      <c r="R15" s="25">
        <v>1990</v>
      </c>
      <c r="S15" s="28"/>
      <c r="T15" s="28" t="s">
        <v>208</v>
      </c>
    </row>
    <row r="16" spans="1:20" x14ac:dyDescent="0.25">
      <c r="A16" s="29"/>
      <c r="C16" s="29"/>
      <c r="E16" s="29"/>
      <c r="G16" s="29"/>
      <c r="I16" s="29"/>
      <c r="K16" s="35"/>
      <c r="M16" s="29"/>
      <c r="O16" s="29"/>
      <c r="Q16" s="29"/>
      <c r="S16" s="29"/>
      <c r="T16" s="29"/>
    </row>
    <row r="17" spans="1:20" ht="30" x14ac:dyDescent="0.25">
      <c r="A17" s="30" t="s">
        <v>7</v>
      </c>
      <c r="B17" s="22" t="s">
        <v>38</v>
      </c>
      <c r="C17" s="39">
        <v>2250000</v>
      </c>
      <c r="D17" s="25">
        <v>200000</v>
      </c>
      <c r="E17" s="39">
        <v>750000</v>
      </c>
      <c r="F17" s="202">
        <v>1</v>
      </c>
      <c r="G17" s="203" t="s">
        <v>52</v>
      </c>
      <c r="H17" s="280">
        <v>50</v>
      </c>
      <c r="I17" s="90">
        <v>316035</v>
      </c>
      <c r="J17" s="22"/>
      <c r="K17" s="90">
        <v>316035</v>
      </c>
      <c r="L17" s="23">
        <v>158</v>
      </c>
      <c r="M17" s="203">
        <v>29</v>
      </c>
      <c r="N17" s="23">
        <v>119</v>
      </c>
      <c r="O17" s="39">
        <v>2655</v>
      </c>
      <c r="P17" s="226">
        <v>0.06</v>
      </c>
      <c r="Q17" s="227"/>
      <c r="R17" s="25">
        <v>1990</v>
      </c>
      <c r="S17" s="28"/>
      <c r="T17" s="250" t="s">
        <v>187</v>
      </c>
    </row>
    <row r="18" spans="1:20" x14ac:dyDescent="0.25">
      <c r="A18" s="29"/>
      <c r="C18" s="29"/>
      <c r="E18" s="29"/>
      <c r="G18" s="29"/>
      <c r="I18" s="29"/>
      <c r="K18" s="35"/>
      <c r="M18" s="29"/>
      <c r="O18" s="29"/>
      <c r="Q18" s="29"/>
      <c r="S18" s="29"/>
      <c r="T18" s="29"/>
    </row>
    <row r="19" spans="1:20" x14ac:dyDescent="0.25">
      <c r="A19" s="28" t="s">
        <v>13</v>
      </c>
      <c r="B19" s="19" t="s">
        <v>14</v>
      </c>
      <c r="C19" s="36">
        <v>3500000</v>
      </c>
      <c r="D19" s="24">
        <v>112500</v>
      </c>
      <c r="E19" s="36">
        <v>555000</v>
      </c>
      <c r="F19" s="204">
        <v>0.37</v>
      </c>
      <c r="G19" s="28"/>
      <c r="H19" s="280">
        <v>50</v>
      </c>
      <c r="I19" s="40">
        <v>184321</v>
      </c>
      <c r="J19" s="19"/>
      <c r="K19" s="40">
        <v>184321</v>
      </c>
      <c r="L19" s="20">
        <v>163</v>
      </c>
      <c r="M19" s="133">
        <v>24</v>
      </c>
      <c r="N19" s="20">
        <v>167</v>
      </c>
      <c r="O19" s="36">
        <v>1103</v>
      </c>
      <c r="P19" s="226">
        <v>0.06</v>
      </c>
      <c r="Q19" s="227"/>
      <c r="R19" s="25">
        <v>1990</v>
      </c>
      <c r="S19" s="28"/>
      <c r="T19" s="28" t="s">
        <v>188</v>
      </c>
    </row>
    <row r="20" spans="1:20" x14ac:dyDescent="0.25">
      <c r="A20" s="29"/>
      <c r="C20" s="29"/>
      <c r="E20" s="29"/>
      <c r="G20" s="29"/>
      <c r="I20" s="29"/>
      <c r="K20" s="35"/>
      <c r="L20" s="3"/>
      <c r="M20" s="29"/>
      <c r="O20" s="29"/>
      <c r="Q20" s="29"/>
      <c r="S20" s="29"/>
      <c r="T20" s="29"/>
    </row>
    <row r="21" spans="1:20" x14ac:dyDescent="0.25">
      <c r="A21" s="28" t="s">
        <v>8</v>
      </c>
      <c r="B21" s="19" t="s">
        <v>15</v>
      </c>
      <c r="C21" s="36">
        <v>18000000</v>
      </c>
      <c r="D21" s="24">
        <v>150000</v>
      </c>
      <c r="E21" s="36">
        <v>400000</v>
      </c>
      <c r="F21" s="204">
        <v>1.18</v>
      </c>
      <c r="G21" s="133" t="s">
        <v>52</v>
      </c>
      <c r="H21" s="24">
        <v>50</v>
      </c>
      <c r="I21" s="36">
        <v>400000</v>
      </c>
      <c r="J21" s="20"/>
      <c r="K21" s="36">
        <v>400000</v>
      </c>
      <c r="L21" s="20">
        <v>266</v>
      </c>
      <c r="M21" s="133">
        <v>6</v>
      </c>
      <c r="N21" s="20">
        <v>545</v>
      </c>
      <c r="O21" s="36">
        <v>733</v>
      </c>
      <c r="P21" s="26">
        <v>0.06</v>
      </c>
      <c r="Q21" s="42"/>
      <c r="R21" s="24">
        <v>1990</v>
      </c>
      <c r="S21" s="28"/>
      <c r="T21" s="28" t="s">
        <v>211</v>
      </c>
    </row>
    <row r="22" spans="1:20" x14ac:dyDescent="0.25">
      <c r="A22" s="29"/>
      <c r="C22" s="29"/>
      <c r="E22" s="29"/>
      <c r="G22" s="29"/>
      <c r="I22" s="29"/>
      <c r="K22" s="35"/>
      <c r="L22" s="3"/>
      <c r="M22" s="29"/>
      <c r="O22" s="29"/>
      <c r="Q22" s="29"/>
      <c r="S22" s="29"/>
      <c r="T22" s="29"/>
    </row>
    <row r="23" spans="1:20" x14ac:dyDescent="0.25">
      <c r="A23" s="28" t="s">
        <v>40</v>
      </c>
      <c r="B23" s="19" t="s">
        <v>16</v>
      </c>
      <c r="C23" s="36">
        <v>9000000</v>
      </c>
      <c r="D23" s="24">
        <v>300000</v>
      </c>
      <c r="E23" s="36">
        <v>1000000</v>
      </c>
      <c r="F23" s="205">
        <v>9</v>
      </c>
      <c r="G23" s="133" t="s">
        <v>52</v>
      </c>
      <c r="H23" s="25">
        <v>100</v>
      </c>
      <c r="I23" s="40">
        <v>383238</v>
      </c>
      <c r="J23" s="19"/>
      <c r="K23" s="40">
        <v>383238</v>
      </c>
      <c r="L23" s="20">
        <v>127</v>
      </c>
      <c r="M23" s="133">
        <v>27</v>
      </c>
      <c r="N23" s="20">
        <v>453</v>
      </c>
      <c r="O23" s="36">
        <v>846</v>
      </c>
      <c r="P23" s="226">
        <v>0.06</v>
      </c>
      <c r="Q23" s="227"/>
      <c r="R23" s="25">
        <v>1990</v>
      </c>
      <c r="S23" s="28"/>
      <c r="T23" s="28" t="s">
        <v>212</v>
      </c>
    </row>
    <row r="24" spans="1:20" x14ac:dyDescent="0.25">
      <c r="A24" s="29"/>
      <c r="C24" s="29"/>
      <c r="E24" s="29"/>
      <c r="G24" s="29"/>
      <c r="I24" s="29"/>
      <c r="K24" s="35"/>
      <c r="L24" s="3"/>
      <c r="M24" s="29"/>
      <c r="O24" s="29"/>
      <c r="Q24" s="29"/>
      <c r="S24" s="29"/>
      <c r="T24" s="29"/>
    </row>
    <row r="25" spans="1:20" ht="30" x14ac:dyDescent="0.25">
      <c r="A25" s="30" t="s">
        <v>9</v>
      </c>
      <c r="B25" s="21" t="s">
        <v>190</v>
      </c>
      <c r="C25" s="39">
        <v>2000000</v>
      </c>
      <c r="D25" s="25">
        <v>150000</v>
      </c>
      <c r="E25" s="39">
        <v>500000</v>
      </c>
      <c r="F25" s="202">
        <v>1</v>
      </c>
      <c r="G25" s="203" t="s">
        <v>52</v>
      </c>
      <c r="H25" s="25">
        <v>250</v>
      </c>
      <c r="I25" s="90">
        <v>294928</v>
      </c>
      <c r="J25" s="22"/>
      <c r="K25" s="90">
        <v>294928</v>
      </c>
      <c r="L25" s="23">
        <v>196</v>
      </c>
      <c r="M25" s="203">
        <v>31</v>
      </c>
      <c r="N25" s="23">
        <v>138</v>
      </c>
      <c r="O25" s="39">
        <v>2137</v>
      </c>
      <c r="P25" s="226">
        <v>0.06</v>
      </c>
      <c r="Q25" s="227"/>
      <c r="R25" s="25">
        <v>1990</v>
      </c>
      <c r="S25" s="28"/>
      <c r="T25" s="30" t="s">
        <v>212</v>
      </c>
    </row>
    <row r="26" spans="1:20" x14ac:dyDescent="0.25">
      <c r="A26" s="94"/>
      <c r="B26" s="101"/>
      <c r="C26" s="96"/>
      <c r="D26" s="92"/>
      <c r="E26" s="94"/>
      <c r="F26" s="92"/>
      <c r="G26" s="94"/>
      <c r="H26" s="95"/>
      <c r="I26" s="94"/>
      <c r="J26" s="93"/>
      <c r="K26" s="35"/>
      <c r="L26" s="3"/>
      <c r="M26" s="29"/>
      <c r="O26" s="29"/>
      <c r="Q26" s="29"/>
      <c r="S26" s="29"/>
      <c r="T26" s="29"/>
    </row>
    <row r="27" spans="1:20" ht="30" x14ac:dyDescent="0.25">
      <c r="A27" s="30" t="s">
        <v>68</v>
      </c>
      <c r="B27" s="21" t="s">
        <v>84</v>
      </c>
      <c r="C27" s="39">
        <v>19800000</v>
      </c>
      <c r="D27" s="25">
        <v>1000000</v>
      </c>
      <c r="E27" s="39">
        <v>3000000</v>
      </c>
      <c r="F27" s="25">
        <v>100</v>
      </c>
      <c r="G27" s="203" t="s">
        <v>52</v>
      </c>
      <c r="H27" s="25">
        <v>100</v>
      </c>
      <c r="I27" s="39">
        <v>3000000</v>
      </c>
      <c r="J27" s="23"/>
      <c r="K27" s="90">
        <v>3000000</v>
      </c>
      <c r="L27" s="23">
        <v>300</v>
      </c>
      <c r="M27" s="203">
        <v>30</v>
      </c>
      <c r="N27" s="282">
        <v>2126</v>
      </c>
      <c r="O27" s="39">
        <v>1411</v>
      </c>
      <c r="P27" s="226">
        <v>0.06</v>
      </c>
      <c r="Q27" s="227"/>
      <c r="R27" s="25">
        <v>1990</v>
      </c>
      <c r="S27" s="28"/>
      <c r="T27" s="250" t="s">
        <v>214</v>
      </c>
    </row>
    <row r="28" spans="1:20" x14ac:dyDescent="0.25">
      <c r="A28" s="94"/>
      <c r="B28" s="101"/>
      <c r="C28" s="96"/>
      <c r="D28" s="92"/>
      <c r="E28" s="94"/>
      <c r="F28" s="92"/>
      <c r="G28" s="94"/>
      <c r="H28" s="95"/>
      <c r="I28" s="94"/>
      <c r="J28" s="93"/>
      <c r="K28" s="207"/>
      <c r="L28" s="3"/>
      <c r="M28" s="29"/>
      <c r="O28" s="29"/>
      <c r="Q28" s="29"/>
      <c r="S28" s="29"/>
      <c r="T28" s="29"/>
    </row>
    <row r="29" spans="1:20" x14ac:dyDescent="0.25">
      <c r="A29" s="30" t="s">
        <v>85</v>
      </c>
      <c r="B29" s="21" t="s">
        <v>86</v>
      </c>
      <c r="C29" s="39">
        <v>21000000</v>
      </c>
      <c r="D29" s="25">
        <v>750000</v>
      </c>
      <c r="E29" s="39">
        <v>300000</v>
      </c>
      <c r="F29" s="202">
        <v>1.17</v>
      </c>
      <c r="G29" s="203" t="s">
        <v>52</v>
      </c>
      <c r="H29" s="25">
        <v>500</v>
      </c>
      <c r="I29" s="39">
        <v>1361827</v>
      </c>
      <c r="J29" s="23"/>
      <c r="K29" s="40">
        <v>1361827</v>
      </c>
      <c r="L29" s="20"/>
      <c r="M29" s="133">
        <v>30</v>
      </c>
      <c r="N29" s="20">
        <v>486</v>
      </c>
      <c r="O29" s="36">
        <v>2855</v>
      </c>
      <c r="P29" s="226">
        <v>0.06</v>
      </c>
      <c r="Q29" s="227"/>
      <c r="R29" s="25">
        <v>1990</v>
      </c>
      <c r="S29" s="28"/>
      <c r="T29" s="28" t="s">
        <v>191</v>
      </c>
    </row>
    <row r="30" spans="1:20" x14ac:dyDescent="0.25">
      <c r="A30" s="127"/>
      <c r="B30" s="129"/>
      <c r="C30" s="240"/>
      <c r="D30" s="126"/>
      <c r="E30" s="127"/>
      <c r="F30" s="126"/>
      <c r="G30" s="127"/>
      <c r="H30" s="230"/>
      <c r="I30" s="127"/>
      <c r="J30" s="128"/>
      <c r="K30" s="125"/>
      <c r="L30" s="130"/>
      <c r="M30" s="131"/>
      <c r="N30" s="132"/>
      <c r="O30" s="131"/>
      <c r="P30" s="132"/>
      <c r="Q30" s="131"/>
      <c r="R30" s="132"/>
      <c r="S30" s="131"/>
      <c r="T30" s="131"/>
    </row>
    <row r="31" spans="1:20" x14ac:dyDescent="0.25">
      <c r="A31" s="30" t="s">
        <v>87</v>
      </c>
      <c r="B31" s="21" t="s">
        <v>88</v>
      </c>
      <c r="C31" s="39">
        <v>5100000</v>
      </c>
      <c r="D31" s="25">
        <v>300000</v>
      </c>
      <c r="E31" s="39">
        <v>1200000</v>
      </c>
      <c r="F31" s="202">
        <v>1</v>
      </c>
      <c r="G31" s="203" t="s">
        <v>52</v>
      </c>
      <c r="H31" s="25">
        <v>100</v>
      </c>
      <c r="I31" s="39">
        <v>250000</v>
      </c>
      <c r="J31" s="23"/>
      <c r="K31" s="39">
        <v>250000</v>
      </c>
      <c r="L31" s="20"/>
      <c r="M31" s="133">
        <v>21</v>
      </c>
      <c r="N31" s="20">
        <v>121</v>
      </c>
      <c r="O31" s="36">
        <v>2066</v>
      </c>
      <c r="P31" s="226">
        <v>0.06</v>
      </c>
      <c r="Q31" s="227"/>
      <c r="R31" s="25">
        <v>1990</v>
      </c>
      <c r="S31" s="28"/>
      <c r="T31" s="28" t="s">
        <v>215</v>
      </c>
    </row>
    <row r="32" spans="1:20" x14ac:dyDescent="0.25">
      <c r="A32" s="148"/>
      <c r="B32" s="149"/>
      <c r="C32" s="151"/>
      <c r="D32" s="150"/>
      <c r="E32" s="148"/>
      <c r="F32" s="150"/>
      <c r="G32" s="148"/>
      <c r="H32" s="183"/>
      <c r="I32" s="151"/>
      <c r="J32" s="152"/>
      <c r="K32" s="151"/>
      <c r="L32" s="153"/>
      <c r="M32" s="154"/>
      <c r="N32" s="153"/>
      <c r="O32" s="155"/>
      <c r="P32" s="156"/>
      <c r="Q32" s="157"/>
      <c r="R32" s="156"/>
      <c r="S32" s="157"/>
      <c r="T32" s="157"/>
    </row>
    <row r="33" spans="1:20" x14ac:dyDescent="0.25">
      <c r="A33" s="34" t="s">
        <v>103</v>
      </c>
      <c r="B33" s="21" t="s">
        <v>104</v>
      </c>
      <c r="C33" s="39">
        <v>11760000</v>
      </c>
      <c r="D33" s="25">
        <v>125000</v>
      </c>
      <c r="E33" s="39">
        <v>250000</v>
      </c>
      <c r="F33" s="202">
        <v>1</v>
      </c>
      <c r="G33" s="203" t="s">
        <v>52</v>
      </c>
      <c r="H33" s="25">
        <v>100</v>
      </c>
      <c r="I33" s="39">
        <v>250000</v>
      </c>
      <c r="J33" s="23"/>
      <c r="K33" s="39">
        <v>250000</v>
      </c>
      <c r="L33" s="20">
        <v>200</v>
      </c>
      <c r="M33" s="133">
        <v>3</v>
      </c>
      <c r="N33" s="20">
        <v>247</v>
      </c>
      <c r="O33" s="36">
        <v>1012</v>
      </c>
      <c r="P33" s="26">
        <v>0.06</v>
      </c>
      <c r="Q33" s="28"/>
      <c r="R33" s="24">
        <v>1990</v>
      </c>
      <c r="S33" s="247" t="s">
        <v>127</v>
      </c>
      <c r="T33" s="28" t="s">
        <v>211</v>
      </c>
    </row>
    <row r="34" spans="1:20" x14ac:dyDescent="0.25">
      <c r="A34" s="182"/>
      <c r="B34" s="149"/>
      <c r="C34" s="151"/>
      <c r="D34" s="183"/>
      <c r="E34" s="148"/>
      <c r="F34" s="150"/>
      <c r="G34" s="148"/>
      <c r="H34" s="183"/>
      <c r="I34" s="151"/>
      <c r="J34" s="152"/>
      <c r="K34" s="151"/>
      <c r="L34" s="153"/>
      <c r="M34" s="154"/>
      <c r="N34" s="153"/>
      <c r="O34" s="155"/>
      <c r="P34" s="162"/>
      <c r="Q34" s="157"/>
      <c r="R34" s="160"/>
      <c r="S34" s="248"/>
      <c r="T34" s="157"/>
    </row>
    <row r="35" spans="1:20" x14ac:dyDescent="0.25">
      <c r="A35" s="34" t="s">
        <v>128</v>
      </c>
      <c r="B35" s="21" t="s">
        <v>129</v>
      </c>
      <c r="C35" s="39">
        <v>9000000</v>
      </c>
      <c r="D35" s="25">
        <v>200000</v>
      </c>
      <c r="E35" s="39">
        <v>900000</v>
      </c>
      <c r="F35" s="202">
        <v>0.5</v>
      </c>
      <c r="G35" s="30"/>
      <c r="H35" s="25">
        <v>200</v>
      </c>
      <c r="I35" s="39">
        <v>395864</v>
      </c>
      <c r="J35" s="23"/>
      <c r="K35" s="39">
        <v>395864</v>
      </c>
      <c r="L35" s="20">
        <v>199</v>
      </c>
      <c r="M35" s="133">
        <v>22</v>
      </c>
      <c r="N35" s="20">
        <v>297</v>
      </c>
      <c r="O35" s="36">
        <v>1341</v>
      </c>
      <c r="P35" s="26">
        <v>0.06</v>
      </c>
      <c r="Q35" s="28"/>
      <c r="R35" s="24">
        <v>1990</v>
      </c>
      <c r="S35" s="247" t="s">
        <v>130</v>
      </c>
      <c r="T35" s="28" t="s">
        <v>211</v>
      </c>
    </row>
    <row r="36" spans="1:20" x14ac:dyDescent="0.25">
      <c r="A36" s="182"/>
      <c r="B36" s="149"/>
      <c r="C36" s="151"/>
      <c r="D36" s="183"/>
      <c r="E36" s="151"/>
      <c r="F36" s="150"/>
      <c r="G36" s="148"/>
      <c r="H36" s="183"/>
      <c r="I36" s="151"/>
      <c r="J36" s="152"/>
      <c r="K36" s="151"/>
      <c r="L36" s="153"/>
      <c r="M36" s="154"/>
      <c r="N36" s="153"/>
      <c r="O36" s="155"/>
      <c r="P36" s="184"/>
      <c r="Q36" s="157"/>
      <c r="R36" s="160"/>
      <c r="S36" s="248"/>
      <c r="T36" s="157"/>
    </row>
    <row r="37" spans="1:20" x14ac:dyDescent="0.25">
      <c r="A37" s="34" t="s">
        <v>26</v>
      </c>
      <c r="B37" s="21" t="s">
        <v>142</v>
      </c>
      <c r="C37" s="39">
        <v>17321418</v>
      </c>
      <c r="D37" s="25">
        <v>1500000</v>
      </c>
      <c r="E37" s="39">
        <v>3500000</v>
      </c>
      <c r="F37" s="202">
        <v>0.56999999999999995</v>
      </c>
      <c r="G37" s="203" t="s">
        <v>52</v>
      </c>
      <c r="H37" s="280" t="s">
        <v>156</v>
      </c>
      <c r="I37" s="39">
        <v>1627878</v>
      </c>
      <c r="J37" s="23"/>
      <c r="K37" s="39">
        <v>1627878</v>
      </c>
      <c r="L37" s="20">
        <v>108</v>
      </c>
      <c r="M37" s="133"/>
      <c r="N37" s="206">
        <v>1690</v>
      </c>
      <c r="O37" s="36">
        <v>963</v>
      </c>
      <c r="P37" s="226">
        <v>0.06</v>
      </c>
      <c r="Q37" s="227"/>
      <c r="R37" s="25">
        <v>1990</v>
      </c>
      <c r="S37" s="247"/>
      <c r="T37" s="28" t="s">
        <v>192</v>
      </c>
    </row>
    <row r="38" spans="1:20" x14ac:dyDescent="0.25">
      <c r="A38" s="182"/>
      <c r="B38" s="149"/>
      <c r="C38" s="151"/>
      <c r="D38" s="183"/>
      <c r="E38" s="151"/>
      <c r="F38" s="150"/>
      <c r="G38" s="148"/>
      <c r="H38" s="183"/>
      <c r="I38" s="151"/>
      <c r="J38" s="152"/>
      <c r="K38" s="151"/>
      <c r="L38" s="153"/>
      <c r="M38" s="154"/>
      <c r="N38" s="153"/>
      <c r="O38" s="155"/>
      <c r="P38" s="184"/>
      <c r="Q38" s="157"/>
      <c r="R38" s="160"/>
      <c r="S38" s="248"/>
      <c r="T38" s="157"/>
    </row>
    <row r="39" spans="1:20" x14ac:dyDescent="0.25">
      <c r="A39" s="34" t="s">
        <v>143</v>
      </c>
      <c r="B39" s="21" t="s">
        <v>144</v>
      </c>
      <c r="C39" s="39">
        <v>6790000</v>
      </c>
      <c r="D39" s="25">
        <v>250000</v>
      </c>
      <c r="E39" s="39">
        <v>750000</v>
      </c>
      <c r="F39" s="202">
        <v>0.04</v>
      </c>
      <c r="G39" s="30"/>
      <c r="H39" s="25"/>
      <c r="I39" s="39">
        <v>332398</v>
      </c>
      <c r="J39" s="23"/>
      <c r="K39" s="39">
        <v>332398</v>
      </c>
      <c r="L39" s="20">
        <v>132</v>
      </c>
      <c r="M39" s="133"/>
      <c r="N39" s="20">
        <v>158</v>
      </c>
      <c r="O39" s="36">
        <v>2103</v>
      </c>
      <c r="P39" s="226">
        <v>0.06</v>
      </c>
      <c r="Q39" s="227"/>
      <c r="R39" s="25">
        <v>1990</v>
      </c>
      <c r="S39" s="247"/>
      <c r="T39" s="28" t="s">
        <v>216</v>
      </c>
    </row>
    <row r="40" spans="1:20" x14ac:dyDescent="0.25">
      <c r="A40" s="182"/>
      <c r="B40" s="149"/>
      <c r="C40" s="151"/>
      <c r="D40" s="183"/>
      <c r="E40" s="151"/>
      <c r="F40" s="150"/>
      <c r="G40" s="148"/>
      <c r="H40" s="183"/>
      <c r="I40" s="151"/>
      <c r="J40" s="152"/>
      <c r="K40" s="151"/>
      <c r="L40" s="153"/>
      <c r="M40" s="154"/>
      <c r="N40" s="153"/>
      <c r="O40" s="155"/>
      <c r="P40" s="228"/>
      <c r="Q40" s="229"/>
      <c r="R40" s="230"/>
      <c r="S40" s="249"/>
      <c r="T40" s="131"/>
    </row>
    <row r="41" spans="1:20" x14ac:dyDescent="0.25">
      <c r="A41" s="34" t="s">
        <v>145</v>
      </c>
      <c r="B41" s="21" t="s">
        <v>146</v>
      </c>
      <c r="C41" s="39">
        <v>10980000</v>
      </c>
      <c r="D41" s="25">
        <v>500000</v>
      </c>
      <c r="E41" s="39">
        <v>1500000</v>
      </c>
      <c r="F41" s="202">
        <v>28.1</v>
      </c>
      <c r="G41" s="203" t="s">
        <v>52</v>
      </c>
      <c r="H41" s="280" t="s">
        <v>156</v>
      </c>
      <c r="I41" s="39">
        <v>1116525</v>
      </c>
      <c r="J41" s="23"/>
      <c r="K41" s="39">
        <v>1116525</v>
      </c>
      <c r="L41" s="20">
        <v>319</v>
      </c>
      <c r="M41" s="133"/>
      <c r="N41" s="20">
        <v>214</v>
      </c>
      <c r="O41" s="36">
        <v>5217</v>
      </c>
      <c r="P41" s="226">
        <v>0.06</v>
      </c>
      <c r="Q41" s="227"/>
      <c r="R41" s="25">
        <v>1990</v>
      </c>
      <c r="S41" s="247"/>
      <c r="T41" s="28" t="s">
        <v>217</v>
      </c>
    </row>
    <row r="42" spans="1:20" x14ac:dyDescent="0.25">
      <c r="A42" s="182"/>
      <c r="B42" s="149"/>
      <c r="C42" s="151"/>
      <c r="D42" s="183"/>
      <c r="E42" s="151"/>
      <c r="F42" s="150"/>
      <c r="G42" s="148"/>
      <c r="H42" s="183"/>
      <c r="I42" s="151"/>
      <c r="J42" s="152"/>
      <c r="K42" s="151"/>
      <c r="L42" s="153"/>
      <c r="M42" s="154"/>
      <c r="N42" s="153"/>
      <c r="O42" s="155"/>
      <c r="P42" s="184"/>
      <c r="Q42" s="157"/>
      <c r="R42" s="160"/>
      <c r="S42" s="248"/>
      <c r="T42" s="157"/>
    </row>
    <row r="43" spans="1:20" x14ac:dyDescent="0.25">
      <c r="A43" s="34" t="s">
        <v>147</v>
      </c>
      <c r="B43" s="21" t="s">
        <v>148</v>
      </c>
      <c r="C43" s="39">
        <v>5000000</v>
      </c>
      <c r="D43" s="25">
        <v>500000</v>
      </c>
      <c r="E43" s="39">
        <v>3000000</v>
      </c>
      <c r="F43" s="202">
        <v>7.3</v>
      </c>
      <c r="G43" s="30"/>
      <c r="H43" s="25">
        <v>500</v>
      </c>
      <c r="I43" s="39">
        <v>804452</v>
      </c>
      <c r="J43" s="23"/>
      <c r="K43" s="39">
        <v>804452</v>
      </c>
      <c r="L43" s="20">
        <v>160</v>
      </c>
      <c r="M43" s="133"/>
      <c r="N43" s="20">
        <v>90</v>
      </c>
      <c r="O43" s="36">
        <v>8938</v>
      </c>
      <c r="P43" s="226">
        <v>0.06</v>
      </c>
      <c r="Q43" s="227"/>
      <c r="R43" s="25">
        <v>1990</v>
      </c>
      <c r="S43" s="247"/>
      <c r="T43" s="28" t="s">
        <v>218</v>
      </c>
    </row>
    <row r="44" spans="1:20" x14ac:dyDescent="0.25">
      <c r="A44" s="182"/>
      <c r="B44" s="149"/>
      <c r="C44" s="151"/>
      <c r="D44" s="183"/>
      <c r="E44" s="151"/>
      <c r="F44" s="150"/>
      <c r="G44" s="148"/>
      <c r="H44" s="183"/>
      <c r="I44" s="151"/>
      <c r="J44" s="152"/>
      <c r="K44" s="151"/>
      <c r="L44" s="153"/>
      <c r="M44" s="154"/>
      <c r="N44" s="153"/>
      <c r="O44" s="155"/>
      <c r="P44" s="184"/>
      <c r="Q44" s="157"/>
      <c r="R44" s="160"/>
      <c r="S44" s="248"/>
      <c r="T44" s="157"/>
    </row>
    <row r="45" spans="1:20" x14ac:dyDescent="0.25">
      <c r="A45" s="34" t="s">
        <v>149</v>
      </c>
      <c r="B45" s="21" t="s">
        <v>150</v>
      </c>
      <c r="C45" s="39">
        <v>1600000</v>
      </c>
      <c r="D45" s="25">
        <v>80000</v>
      </c>
      <c r="E45" s="39">
        <v>300000</v>
      </c>
      <c r="F45" s="25">
        <v>1</v>
      </c>
      <c r="G45" s="203" t="s">
        <v>52</v>
      </c>
      <c r="H45" s="25">
        <v>100</v>
      </c>
      <c r="I45" s="39">
        <v>300000</v>
      </c>
      <c r="J45" s="23"/>
      <c r="K45" s="39">
        <v>300000</v>
      </c>
      <c r="L45" s="20">
        <v>375</v>
      </c>
      <c r="M45" s="133"/>
      <c r="N45" s="20">
        <v>574</v>
      </c>
      <c r="O45" s="36">
        <v>522</v>
      </c>
      <c r="P45" s="226">
        <v>0.06</v>
      </c>
      <c r="Q45" s="227"/>
      <c r="R45" s="25">
        <v>1990</v>
      </c>
      <c r="S45" s="247"/>
      <c r="T45" s="28" t="s">
        <v>219</v>
      </c>
    </row>
    <row r="46" spans="1:20" x14ac:dyDescent="0.25">
      <c r="A46" s="182"/>
      <c r="B46" s="149"/>
      <c r="C46" s="151"/>
      <c r="D46" s="183"/>
      <c r="E46" s="151"/>
      <c r="F46" s="150"/>
      <c r="G46" s="148"/>
      <c r="H46" s="183"/>
      <c r="I46" s="151"/>
      <c r="J46" s="152"/>
      <c r="K46" s="151"/>
      <c r="L46" s="153"/>
      <c r="M46" s="154"/>
      <c r="N46" s="153"/>
      <c r="O46" s="155"/>
      <c r="P46" s="184"/>
      <c r="Q46" s="157"/>
      <c r="R46" s="160"/>
      <c r="S46" s="248"/>
      <c r="T46" s="157"/>
    </row>
    <row r="47" spans="1:20" x14ac:dyDescent="0.25">
      <c r="A47" s="34" t="s">
        <v>151</v>
      </c>
      <c r="B47" s="21" t="s">
        <v>152</v>
      </c>
      <c r="C47" s="39">
        <v>5000000</v>
      </c>
      <c r="D47" s="25">
        <v>200000</v>
      </c>
      <c r="E47" s="39">
        <v>1000000</v>
      </c>
      <c r="F47" s="22"/>
      <c r="G47" s="203" t="s">
        <v>52</v>
      </c>
      <c r="H47" s="25">
        <v>100</v>
      </c>
      <c r="I47" s="39">
        <v>741820</v>
      </c>
      <c r="J47" s="23"/>
      <c r="K47" s="39">
        <v>741820</v>
      </c>
      <c r="L47" s="20">
        <v>370</v>
      </c>
      <c r="M47" s="133">
        <v>30</v>
      </c>
      <c r="N47" s="20">
        <v>407</v>
      </c>
      <c r="O47" s="36">
        <v>1822</v>
      </c>
      <c r="P47" s="226">
        <v>0.06</v>
      </c>
      <c r="Q47" s="227"/>
      <c r="R47" s="25">
        <v>1990</v>
      </c>
      <c r="S47" s="247"/>
      <c r="T47" s="28" t="s">
        <v>220</v>
      </c>
    </row>
    <row r="48" spans="1:20" x14ac:dyDescent="0.25">
      <c r="A48" s="239"/>
      <c r="B48" s="129"/>
      <c r="C48" s="240"/>
      <c r="D48" s="230"/>
      <c r="E48" s="240"/>
      <c r="F48" s="126"/>
      <c r="G48" s="243"/>
      <c r="H48" s="230"/>
      <c r="I48" s="240"/>
      <c r="J48" s="128"/>
      <c r="K48" s="240"/>
      <c r="L48" s="130"/>
      <c r="M48" s="134"/>
      <c r="N48" s="130"/>
      <c r="O48" s="135"/>
      <c r="P48" s="228"/>
      <c r="Q48" s="229"/>
      <c r="R48" s="230"/>
      <c r="S48" s="249"/>
      <c r="T48" s="131"/>
    </row>
    <row r="49" spans="1:21" x14ac:dyDescent="0.25">
      <c r="A49" s="34" t="s">
        <v>194</v>
      </c>
      <c r="B49" s="21" t="s">
        <v>195</v>
      </c>
      <c r="C49" s="39">
        <v>4900000</v>
      </c>
      <c r="D49" s="25">
        <v>900000</v>
      </c>
      <c r="E49" s="39">
        <v>2400000</v>
      </c>
      <c r="F49" s="202">
        <v>1.35</v>
      </c>
      <c r="G49" s="203" t="s">
        <v>52</v>
      </c>
      <c r="H49" s="25">
        <v>250</v>
      </c>
      <c r="I49" s="39">
        <v>1067862</v>
      </c>
      <c r="J49" s="23"/>
      <c r="K49" s="39">
        <v>1067862</v>
      </c>
      <c r="L49" s="20"/>
      <c r="M49" s="133">
        <v>37</v>
      </c>
      <c r="N49" s="20">
        <v>226</v>
      </c>
      <c r="O49" s="36">
        <v>4680</v>
      </c>
      <c r="P49" s="226">
        <v>0.06</v>
      </c>
      <c r="Q49" s="227"/>
      <c r="R49" s="25"/>
      <c r="S49" s="247"/>
      <c r="T49" s="28" t="s">
        <v>221</v>
      </c>
    </row>
    <row r="50" spans="1:21" x14ac:dyDescent="0.25">
      <c r="A50" s="239"/>
      <c r="B50" s="129"/>
      <c r="C50" s="240"/>
      <c r="D50" s="230"/>
      <c r="E50" s="240"/>
      <c r="F50" s="126"/>
      <c r="G50" s="243"/>
      <c r="H50" s="230"/>
      <c r="I50" s="240"/>
      <c r="J50" s="128"/>
      <c r="K50" s="240"/>
      <c r="L50" s="130"/>
      <c r="M50" s="134"/>
      <c r="N50" s="130"/>
      <c r="O50" s="135"/>
      <c r="P50" s="228"/>
      <c r="Q50" s="229"/>
      <c r="R50" s="230"/>
      <c r="S50" s="249"/>
      <c r="T50" s="131"/>
    </row>
    <row r="51" spans="1:21" x14ac:dyDescent="0.25">
      <c r="A51" s="34" t="s">
        <v>196</v>
      </c>
      <c r="B51" s="21" t="s">
        <v>197</v>
      </c>
      <c r="C51" s="39">
        <v>4000000</v>
      </c>
      <c r="D51" s="25">
        <v>200000</v>
      </c>
      <c r="E51" s="39">
        <v>1000000</v>
      </c>
      <c r="F51" s="202">
        <v>6.2</v>
      </c>
      <c r="G51" s="203"/>
      <c r="H51" s="25">
        <v>100</v>
      </c>
      <c r="I51" s="39">
        <v>418381</v>
      </c>
      <c r="J51" s="23"/>
      <c r="K51" s="39">
        <v>418381</v>
      </c>
      <c r="L51" s="20"/>
      <c r="M51" s="133">
        <v>30</v>
      </c>
      <c r="N51" s="20">
        <v>503</v>
      </c>
      <c r="O51" s="36">
        <v>831</v>
      </c>
      <c r="P51" s="226">
        <v>0.06</v>
      </c>
      <c r="Q51" s="227"/>
      <c r="R51" s="25">
        <v>1990</v>
      </c>
      <c r="S51" s="247"/>
      <c r="T51" s="28" t="s">
        <v>222</v>
      </c>
    </row>
    <row r="52" spans="1:21" x14ac:dyDescent="0.25">
      <c r="A52" s="239"/>
      <c r="B52" s="129"/>
      <c r="C52" s="240"/>
      <c r="D52" s="230"/>
      <c r="E52" s="240"/>
      <c r="F52" s="126"/>
      <c r="G52" s="243"/>
      <c r="H52" s="230"/>
      <c r="I52" s="240"/>
      <c r="J52" s="128"/>
      <c r="K52" s="240"/>
      <c r="L52" s="130"/>
      <c r="M52" s="134"/>
      <c r="N52" s="130"/>
      <c r="O52" s="135"/>
      <c r="P52" s="228"/>
      <c r="Q52" s="229"/>
      <c r="R52" s="230"/>
      <c r="S52" s="249"/>
      <c r="T52" s="131"/>
      <c r="U52" s="132"/>
    </row>
    <row r="53" spans="1:21" x14ac:dyDescent="0.25">
      <c r="A53" s="34" t="s">
        <v>198</v>
      </c>
      <c r="B53" s="21" t="s">
        <v>189</v>
      </c>
      <c r="C53" s="39">
        <v>24470000</v>
      </c>
      <c r="D53" s="25">
        <v>530000</v>
      </c>
      <c r="E53" s="39">
        <v>2500000</v>
      </c>
      <c r="F53" s="202">
        <v>1.66</v>
      </c>
      <c r="G53" s="203"/>
      <c r="H53" s="25">
        <v>250</v>
      </c>
      <c r="I53" s="39">
        <v>711003</v>
      </c>
      <c r="J53" s="23"/>
      <c r="K53" s="39">
        <v>711003</v>
      </c>
      <c r="L53" s="20"/>
      <c r="M53" s="133">
        <v>31</v>
      </c>
      <c r="N53" s="20">
        <v>363</v>
      </c>
      <c r="O53" s="36">
        <v>1958</v>
      </c>
      <c r="P53" s="226">
        <v>0.06</v>
      </c>
      <c r="Q53" s="227"/>
      <c r="R53" s="25">
        <v>1990</v>
      </c>
      <c r="S53" s="247"/>
      <c r="T53" s="28" t="s">
        <v>211</v>
      </c>
    </row>
    <row r="54" spans="1:21" x14ac:dyDescent="0.25">
      <c r="A54" s="239"/>
      <c r="B54" s="129"/>
      <c r="C54" s="240"/>
      <c r="D54" s="230"/>
      <c r="E54" s="240"/>
      <c r="F54" s="126"/>
      <c r="G54" s="243"/>
      <c r="H54" s="230"/>
      <c r="I54" s="240"/>
      <c r="J54" s="128"/>
      <c r="K54" s="240"/>
      <c r="L54" s="130"/>
      <c r="M54" s="134"/>
      <c r="N54" s="130"/>
      <c r="O54" s="135"/>
      <c r="P54" s="228"/>
      <c r="Q54" s="229"/>
      <c r="R54" s="230"/>
      <c r="S54" s="249"/>
      <c r="T54" s="131"/>
      <c r="U54" s="132"/>
    </row>
    <row r="55" spans="1:21" x14ac:dyDescent="0.25">
      <c r="A55" s="34" t="s">
        <v>199</v>
      </c>
      <c r="B55" s="21" t="s">
        <v>200</v>
      </c>
      <c r="C55" s="39">
        <v>5310000</v>
      </c>
      <c r="D55" s="25">
        <v>150000</v>
      </c>
      <c r="E55" s="39">
        <v>800000</v>
      </c>
      <c r="F55" s="202">
        <v>3.4</v>
      </c>
      <c r="G55" s="203"/>
      <c r="H55" s="280" t="s">
        <v>156</v>
      </c>
      <c r="I55" s="39">
        <v>263004</v>
      </c>
      <c r="J55" s="23"/>
      <c r="K55" s="39">
        <v>263004</v>
      </c>
      <c r="L55" s="20"/>
      <c r="M55" s="133">
        <v>26</v>
      </c>
      <c r="N55" s="20">
        <v>110</v>
      </c>
      <c r="O55" s="36">
        <v>2390</v>
      </c>
      <c r="P55" s="226">
        <v>0.06</v>
      </c>
      <c r="Q55" s="227"/>
      <c r="R55" s="25">
        <v>1990</v>
      </c>
      <c r="S55" s="247"/>
      <c r="T55" s="28" t="s">
        <v>223</v>
      </c>
    </row>
    <row r="56" spans="1:21" x14ac:dyDescent="0.25">
      <c r="A56" s="239"/>
      <c r="B56" s="129"/>
      <c r="C56" s="240"/>
      <c r="D56" s="230"/>
      <c r="E56" s="240"/>
      <c r="F56" s="126"/>
      <c r="G56" s="243"/>
      <c r="H56" s="230"/>
      <c r="I56" s="240"/>
      <c r="J56" s="128"/>
      <c r="K56" s="240"/>
      <c r="L56" s="130"/>
      <c r="M56" s="134"/>
      <c r="N56" s="130"/>
      <c r="O56" s="135"/>
      <c r="P56" s="228"/>
      <c r="Q56" s="229"/>
      <c r="R56" s="230"/>
      <c r="S56" s="249"/>
      <c r="T56" s="131"/>
    </row>
    <row r="57" spans="1:21" x14ac:dyDescent="0.25">
      <c r="A57" s="34" t="s">
        <v>201</v>
      </c>
      <c r="B57" s="21" t="s">
        <v>202</v>
      </c>
      <c r="C57" s="39">
        <v>4150000</v>
      </c>
      <c r="D57" s="25">
        <v>330000</v>
      </c>
      <c r="E57" s="39">
        <v>825000</v>
      </c>
      <c r="F57" s="202">
        <v>1</v>
      </c>
      <c r="G57" s="203"/>
      <c r="H57" s="25">
        <v>50</v>
      </c>
      <c r="I57" s="39">
        <v>825000</v>
      </c>
      <c r="J57" s="23"/>
      <c r="K57" s="39">
        <v>825000</v>
      </c>
      <c r="L57" s="20"/>
      <c r="M57" s="133">
        <v>27</v>
      </c>
      <c r="N57" s="20">
        <v>384</v>
      </c>
      <c r="O57" s="36">
        <v>2148</v>
      </c>
      <c r="P57" s="226">
        <v>0.06</v>
      </c>
      <c r="Q57" s="227"/>
      <c r="R57" s="25">
        <v>1990</v>
      </c>
      <c r="S57" s="247"/>
      <c r="T57" s="28" t="s">
        <v>192</v>
      </c>
    </row>
    <row r="58" spans="1:21" x14ac:dyDescent="0.25">
      <c r="A58" s="239"/>
      <c r="B58" s="129"/>
      <c r="C58" s="240"/>
      <c r="D58" s="230"/>
      <c r="E58" s="240"/>
      <c r="F58" s="281"/>
      <c r="G58" s="243"/>
      <c r="H58" s="230"/>
      <c r="I58" s="240"/>
      <c r="J58" s="128"/>
      <c r="K58" s="240"/>
      <c r="L58" s="130"/>
      <c r="M58" s="134"/>
      <c r="N58" s="130"/>
      <c r="O58" s="135"/>
      <c r="P58" s="228"/>
      <c r="Q58" s="229"/>
      <c r="R58" s="230"/>
      <c r="S58" s="249"/>
      <c r="T58" s="131"/>
    </row>
    <row r="59" spans="1:21" x14ac:dyDescent="0.25">
      <c r="A59" s="34" t="s">
        <v>224</v>
      </c>
      <c r="B59" s="21"/>
      <c r="C59" s="39">
        <v>8900377</v>
      </c>
      <c r="D59" s="25">
        <v>150000</v>
      </c>
      <c r="E59" s="39">
        <v>400000</v>
      </c>
      <c r="F59" s="202">
        <v>0.2</v>
      </c>
      <c r="G59" s="203"/>
      <c r="H59" s="25">
        <v>250</v>
      </c>
      <c r="I59" s="39">
        <v>155231</v>
      </c>
      <c r="J59" s="23"/>
      <c r="K59" s="39">
        <v>155231</v>
      </c>
      <c r="L59" s="20"/>
      <c r="M59" s="133">
        <v>34</v>
      </c>
      <c r="N59" s="20">
        <v>120</v>
      </c>
      <c r="O59" s="36">
        <v>1293</v>
      </c>
      <c r="P59" s="226">
        <v>0.06</v>
      </c>
      <c r="Q59" s="227"/>
      <c r="R59" s="25"/>
      <c r="S59" s="247"/>
      <c r="T59" s="28" t="s">
        <v>225</v>
      </c>
    </row>
    <row r="60" spans="1:21" x14ac:dyDescent="0.25">
      <c r="A60" s="239"/>
      <c r="B60" s="129"/>
      <c r="C60" s="240"/>
      <c r="D60" s="230"/>
      <c r="E60" s="240"/>
      <c r="F60" s="281"/>
      <c r="G60" s="243"/>
      <c r="H60" s="230"/>
      <c r="I60" s="240"/>
      <c r="J60" s="128"/>
      <c r="K60" s="240"/>
      <c r="L60" s="130"/>
      <c r="M60" s="134"/>
      <c r="N60" s="130"/>
      <c r="O60" s="135"/>
      <c r="P60" s="228"/>
      <c r="Q60" s="229"/>
      <c r="R60" s="230"/>
      <c r="S60" s="249"/>
      <c r="T60" s="131"/>
    </row>
    <row r="61" spans="1:21" x14ac:dyDescent="0.25">
      <c r="A61" s="34" t="s">
        <v>68</v>
      </c>
      <c r="B61" s="21" t="s">
        <v>253</v>
      </c>
      <c r="C61" s="39">
        <v>25140000</v>
      </c>
      <c r="D61" s="25">
        <v>500000</v>
      </c>
      <c r="E61" s="39">
        <v>1500000</v>
      </c>
      <c r="F61" s="202">
        <v>1.1200000000000001</v>
      </c>
      <c r="G61" s="203" t="s">
        <v>52</v>
      </c>
      <c r="H61" s="25">
        <v>100</v>
      </c>
      <c r="I61" s="39">
        <v>675404</v>
      </c>
      <c r="J61" s="23"/>
      <c r="K61" s="39">
        <v>675404</v>
      </c>
      <c r="L61" s="20">
        <v>135</v>
      </c>
      <c r="M61" s="133">
        <v>90</v>
      </c>
      <c r="N61" s="20">
        <v>710</v>
      </c>
      <c r="O61" s="36">
        <v>951</v>
      </c>
      <c r="P61" s="226">
        <v>0.06</v>
      </c>
      <c r="Q61" s="227"/>
      <c r="R61" s="25">
        <v>1900</v>
      </c>
      <c r="S61" s="247"/>
      <c r="T61" s="28" t="s">
        <v>254</v>
      </c>
    </row>
    <row r="62" spans="1:21" x14ac:dyDescent="0.25">
      <c r="A62" s="239"/>
      <c r="B62" s="129"/>
      <c r="C62" s="240"/>
      <c r="D62" s="230"/>
      <c r="E62" s="240"/>
      <c r="F62" s="281"/>
      <c r="G62" s="243"/>
      <c r="H62" s="230"/>
      <c r="I62" s="240"/>
      <c r="J62" s="128"/>
      <c r="K62" s="240"/>
      <c r="L62" s="130"/>
      <c r="M62" s="134"/>
      <c r="N62" s="130"/>
      <c r="O62" s="135"/>
      <c r="P62" s="228"/>
      <c r="Q62" s="229"/>
      <c r="R62" s="230"/>
      <c r="S62" s="249"/>
      <c r="T62" s="131"/>
    </row>
    <row r="63" spans="1:21" x14ac:dyDescent="0.25">
      <c r="A63" s="34" t="s">
        <v>255</v>
      </c>
      <c r="B63" s="21" t="s">
        <v>256</v>
      </c>
      <c r="C63" s="39">
        <v>5500000</v>
      </c>
      <c r="D63" s="25">
        <v>200000</v>
      </c>
      <c r="E63" s="39">
        <v>750000</v>
      </c>
      <c r="F63" s="202">
        <v>7.35</v>
      </c>
      <c r="G63" s="203" t="s">
        <v>52</v>
      </c>
      <c r="H63" s="25">
        <v>50</v>
      </c>
      <c r="I63" s="39">
        <v>438376</v>
      </c>
      <c r="J63" s="23"/>
      <c r="K63" s="39">
        <v>438376</v>
      </c>
      <c r="L63" s="20">
        <v>219</v>
      </c>
      <c r="M63" s="133">
        <v>90</v>
      </c>
      <c r="N63" s="20">
        <v>430</v>
      </c>
      <c r="O63" s="36">
        <v>1019</v>
      </c>
      <c r="P63" s="226">
        <v>0.06</v>
      </c>
      <c r="Q63" s="227"/>
      <c r="R63" s="25">
        <v>1900</v>
      </c>
      <c r="S63" s="247"/>
      <c r="T63" s="28" t="s">
        <v>257</v>
      </c>
    </row>
    <row r="64" spans="1:21" x14ac:dyDescent="0.25">
      <c r="A64" s="239"/>
      <c r="B64" s="129"/>
      <c r="C64" s="240"/>
      <c r="D64" s="230"/>
      <c r="E64" s="240"/>
      <c r="F64" s="281"/>
      <c r="G64" s="243"/>
      <c r="H64" s="230"/>
      <c r="I64" s="240"/>
      <c r="J64" s="128"/>
      <c r="K64" s="240"/>
      <c r="L64" s="130"/>
      <c r="M64" s="134"/>
      <c r="N64" s="130"/>
      <c r="O64" s="135"/>
      <c r="P64" s="228"/>
      <c r="Q64" s="229"/>
      <c r="R64" s="230"/>
      <c r="S64" s="249"/>
      <c r="T64" s="131"/>
    </row>
    <row r="65" spans="1:21" x14ac:dyDescent="0.25">
      <c r="A65" s="34" t="s">
        <v>258</v>
      </c>
      <c r="B65" s="21" t="s">
        <v>259</v>
      </c>
      <c r="C65" s="39">
        <v>22960000</v>
      </c>
      <c r="D65" s="25">
        <v>350000</v>
      </c>
      <c r="E65" s="39">
        <v>750000</v>
      </c>
      <c r="F65" s="202">
        <v>0.55000000000000004</v>
      </c>
      <c r="G65" s="203" t="s">
        <v>52</v>
      </c>
      <c r="H65" s="25">
        <v>250</v>
      </c>
      <c r="I65" s="39">
        <v>556773</v>
      </c>
      <c r="J65" s="23"/>
      <c r="K65" s="39">
        <v>556773</v>
      </c>
      <c r="L65" s="20">
        <v>159</v>
      </c>
      <c r="M65" s="133">
        <v>90</v>
      </c>
      <c r="N65" s="20">
        <v>268</v>
      </c>
      <c r="O65" s="36">
        <v>2077</v>
      </c>
      <c r="P65" s="226">
        <v>0.06</v>
      </c>
      <c r="Q65" s="227"/>
      <c r="R65" s="25">
        <v>1900</v>
      </c>
      <c r="S65" s="247"/>
      <c r="T65" s="28" t="s">
        <v>257</v>
      </c>
    </row>
    <row r="66" spans="1:21" x14ac:dyDescent="0.25">
      <c r="A66" s="239"/>
      <c r="B66" s="129"/>
      <c r="C66" s="240"/>
      <c r="D66" s="230"/>
      <c r="E66" s="240"/>
      <c r="F66" s="281"/>
      <c r="G66" s="243"/>
      <c r="H66" s="230"/>
      <c r="I66" s="240"/>
      <c r="J66" s="128"/>
      <c r="K66" s="240"/>
      <c r="L66" s="130"/>
      <c r="M66" s="134"/>
      <c r="N66" s="130"/>
      <c r="O66" s="135"/>
      <c r="P66" s="228"/>
      <c r="Q66" s="229"/>
      <c r="R66" s="230"/>
      <c r="S66" s="249"/>
      <c r="T66" s="131"/>
    </row>
    <row r="67" spans="1:21" x14ac:dyDescent="0.25">
      <c r="A67" s="34" t="s">
        <v>260</v>
      </c>
      <c r="B67" s="21" t="s">
        <v>261</v>
      </c>
      <c r="C67" s="39">
        <v>5000000</v>
      </c>
      <c r="D67" s="25">
        <v>300000</v>
      </c>
      <c r="E67" s="39">
        <v>1000000</v>
      </c>
      <c r="F67" s="202">
        <v>1</v>
      </c>
      <c r="G67" s="203" t="s">
        <v>52</v>
      </c>
      <c r="H67" s="25">
        <v>250</v>
      </c>
      <c r="I67" s="39">
        <v>336796</v>
      </c>
      <c r="J67" s="23"/>
      <c r="K67" s="39">
        <v>336796</v>
      </c>
      <c r="L67" s="20">
        <v>112</v>
      </c>
      <c r="M67" s="133">
        <v>90</v>
      </c>
      <c r="N67" s="20">
        <v>177</v>
      </c>
      <c r="O67" s="36">
        <v>1902</v>
      </c>
      <c r="P67" s="226">
        <v>0.06</v>
      </c>
      <c r="Q67" s="227"/>
      <c r="R67" s="25">
        <v>1900</v>
      </c>
      <c r="S67" s="247"/>
      <c r="T67" s="28" t="s">
        <v>257</v>
      </c>
    </row>
    <row r="68" spans="1:21" x14ac:dyDescent="0.25">
      <c r="A68" s="239"/>
      <c r="B68" s="129"/>
      <c r="C68" s="240"/>
      <c r="D68" s="230"/>
      <c r="E68" s="240"/>
      <c r="F68" s="281"/>
      <c r="G68" s="243"/>
      <c r="H68" s="230"/>
      <c r="I68" s="240"/>
      <c r="J68" s="128"/>
      <c r="K68" s="240"/>
      <c r="L68" s="130"/>
      <c r="M68" s="134"/>
      <c r="N68" s="130"/>
      <c r="O68" s="135"/>
      <c r="P68" s="228"/>
      <c r="Q68" s="229"/>
      <c r="R68" s="230"/>
      <c r="S68" s="249"/>
      <c r="T68" s="131"/>
    </row>
    <row r="69" spans="1:21" x14ac:dyDescent="0.25">
      <c r="A69" s="34" t="s">
        <v>262</v>
      </c>
      <c r="B69" s="21" t="s">
        <v>263</v>
      </c>
      <c r="C69" s="39">
        <v>20680000</v>
      </c>
      <c r="D69" s="25">
        <v>375000</v>
      </c>
      <c r="E69" s="39">
        <v>2300000</v>
      </c>
      <c r="F69" s="202">
        <v>1</v>
      </c>
      <c r="G69" s="203" t="s">
        <v>52</v>
      </c>
      <c r="H69" s="25">
        <v>250</v>
      </c>
      <c r="I69" s="39">
        <v>524221</v>
      </c>
      <c r="J69" s="23"/>
      <c r="K69" s="39">
        <v>524221</v>
      </c>
      <c r="L69" s="20">
        <v>139</v>
      </c>
      <c r="M69" s="133">
        <v>90</v>
      </c>
      <c r="N69" s="20">
        <v>166</v>
      </c>
      <c r="O69" s="36">
        <v>3157</v>
      </c>
      <c r="P69" s="226">
        <v>0.06</v>
      </c>
      <c r="Q69" s="227"/>
      <c r="R69" s="25">
        <v>1900</v>
      </c>
      <c r="S69" s="247"/>
      <c r="T69" s="28" t="s">
        <v>257</v>
      </c>
    </row>
    <row r="70" spans="1:21" x14ac:dyDescent="0.25">
      <c r="A70" s="239"/>
      <c r="B70" s="129"/>
      <c r="C70" s="240"/>
      <c r="D70" s="230"/>
      <c r="E70" s="240"/>
      <c r="F70" s="281"/>
      <c r="G70" s="243"/>
      <c r="H70" s="230"/>
      <c r="I70" s="240"/>
      <c r="J70" s="128"/>
      <c r="K70" s="240"/>
      <c r="L70" s="130"/>
      <c r="M70" s="134"/>
      <c r="N70" s="130"/>
      <c r="O70" s="135"/>
      <c r="P70" s="228"/>
      <c r="Q70" s="229"/>
      <c r="R70" s="230"/>
      <c r="S70" s="249"/>
      <c r="T70" s="131"/>
    </row>
    <row r="71" spans="1:21" x14ac:dyDescent="0.25">
      <c r="A71" s="34" t="s">
        <v>264</v>
      </c>
      <c r="B71" s="21" t="s">
        <v>265</v>
      </c>
      <c r="C71" s="39">
        <v>3570000</v>
      </c>
      <c r="D71" s="25">
        <v>150000</v>
      </c>
      <c r="E71" s="39">
        <v>600000</v>
      </c>
      <c r="F71" s="202">
        <v>1.5</v>
      </c>
      <c r="G71" s="203" t="s">
        <v>52</v>
      </c>
      <c r="H71" s="25" t="s">
        <v>156</v>
      </c>
      <c r="I71" s="39">
        <v>324727</v>
      </c>
      <c r="J71" s="23"/>
      <c r="K71" s="39">
        <v>324727</v>
      </c>
      <c r="L71" s="20">
        <v>216</v>
      </c>
      <c r="M71" s="133">
        <v>90</v>
      </c>
      <c r="N71" s="20">
        <v>163</v>
      </c>
      <c r="O71" s="36">
        <v>1992</v>
      </c>
      <c r="P71" s="226">
        <v>0.06</v>
      </c>
      <c r="Q71" s="227"/>
      <c r="R71" s="25">
        <v>1900</v>
      </c>
      <c r="S71" s="247"/>
      <c r="T71" s="28" t="s">
        <v>266</v>
      </c>
    </row>
    <row r="72" spans="1:21" x14ac:dyDescent="0.25">
      <c r="A72" s="239"/>
      <c r="B72" s="129"/>
      <c r="C72" s="240"/>
      <c r="D72" s="230"/>
      <c r="E72" s="240"/>
      <c r="F72" s="281"/>
      <c r="G72" s="243"/>
      <c r="H72" s="230"/>
      <c r="I72" s="240"/>
      <c r="J72" s="128"/>
      <c r="K72" s="240"/>
      <c r="L72" s="130"/>
      <c r="M72" s="134"/>
      <c r="N72" s="130"/>
      <c r="O72" s="135"/>
      <c r="P72" s="228"/>
      <c r="Q72" s="229"/>
      <c r="R72" s="230"/>
      <c r="S72" s="249"/>
      <c r="T72" s="131"/>
    </row>
    <row r="73" spans="1:21" x14ac:dyDescent="0.25">
      <c r="A73" s="34" t="s">
        <v>267</v>
      </c>
      <c r="B73" s="21"/>
      <c r="C73" s="39">
        <v>6510000</v>
      </c>
      <c r="D73" s="25">
        <v>200000</v>
      </c>
      <c r="E73" s="39">
        <v>450000</v>
      </c>
      <c r="F73" s="202">
        <v>2.6</v>
      </c>
      <c r="G73" s="203" t="s">
        <v>52</v>
      </c>
      <c r="H73" s="25">
        <v>260</v>
      </c>
      <c r="I73" s="39">
        <v>334999</v>
      </c>
      <c r="J73" s="23"/>
      <c r="K73" s="39">
        <v>334999</v>
      </c>
      <c r="L73" s="20">
        <v>167</v>
      </c>
      <c r="M73" s="133">
        <v>90</v>
      </c>
      <c r="N73" s="20">
        <v>151</v>
      </c>
      <c r="O73" s="36">
        <v>2218</v>
      </c>
      <c r="P73" s="226">
        <v>0.06</v>
      </c>
      <c r="Q73" s="227"/>
      <c r="R73" s="25">
        <v>1900</v>
      </c>
      <c r="S73" s="247"/>
      <c r="T73" s="28" t="s">
        <v>268</v>
      </c>
    </row>
    <row r="74" spans="1:21" x14ac:dyDescent="0.25">
      <c r="A74" s="239"/>
      <c r="B74" s="129"/>
      <c r="C74" s="240"/>
      <c r="D74" s="230"/>
      <c r="E74" s="240"/>
      <c r="F74" s="281"/>
      <c r="G74" s="243"/>
      <c r="H74" s="230"/>
      <c r="I74" s="240"/>
      <c r="J74" s="128"/>
      <c r="K74" s="240"/>
      <c r="L74" s="130"/>
      <c r="M74" s="134"/>
      <c r="N74" s="130"/>
      <c r="O74" s="135"/>
      <c r="P74" s="228"/>
      <c r="Q74" s="229"/>
      <c r="R74" s="230"/>
      <c r="S74" s="249"/>
      <c r="T74" s="131"/>
    </row>
    <row r="75" spans="1:21" x14ac:dyDescent="0.25">
      <c r="A75" s="34" t="s">
        <v>269</v>
      </c>
      <c r="B75" s="21"/>
      <c r="C75" s="39">
        <v>4270000</v>
      </c>
      <c r="D75" s="25">
        <v>150000</v>
      </c>
      <c r="E75" s="39">
        <v>500000</v>
      </c>
      <c r="F75" s="202">
        <v>1.7</v>
      </c>
      <c r="G75" s="203" t="s">
        <v>52</v>
      </c>
      <c r="H75" s="25">
        <v>100</v>
      </c>
      <c r="I75" s="39">
        <v>155835</v>
      </c>
      <c r="J75" s="23"/>
      <c r="K75" s="39">
        <v>155835</v>
      </c>
      <c r="L75" s="20">
        <v>103</v>
      </c>
      <c r="M75" s="133">
        <v>90</v>
      </c>
      <c r="N75" s="20">
        <v>132</v>
      </c>
      <c r="O75" s="36">
        <v>1180</v>
      </c>
      <c r="P75" s="226">
        <v>0.06</v>
      </c>
      <c r="Q75" s="227"/>
      <c r="R75" s="25">
        <v>1900</v>
      </c>
      <c r="S75" s="247"/>
      <c r="T75" s="28" t="s">
        <v>266</v>
      </c>
    </row>
    <row r="76" spans="1:21" x14ac:dyDescent="0.25">
      <c r="A76" s="239"/>
      <c r="B76" s="129"/>
      <c r="C76" s="240"/>
      <c r="D76" s="230"/>
      <c r="E76" s="240"/>
      <c r="F76" s="281"/>
      <c r="G76" s="243"/>
      <c r="H76" s="230"/>
      <c r="I76" s="240"/>
      <c r="J76" s="128"/>
      <c r="K76" s="240"/>
      <c r="L76" s="130"/>
      <c r="M76" s="134"/>
      <c r="N76" s="130"/>
      <c r="O76" s="135"/>
      <c r="P76" s="228"/>
      <c r="Q76" s="229"/>
      <c r="R76" s="230"/>
      <c r="S76" s="249"/>
      <c r="T76" s="131"/>
    </row>
    <row r="77" spans="1:21" x14ac:dyDescent="0.25">
      <c r="A77" s="34" t="s">
        <v>270</v>
      </c>
      <c r="B77" s="21"/>
      <c r="C77" s="39">
        <v>4980000</v>
      </c>
      <c r="D77" s="25">
        <v>400000</v>
      </c>
      <c r="E77" s="39">
        <v>1500000</v>
      </c>
      <c r="F77" s="202">
        <v>1</v>
      </c>
      <c r="G77" s="203" t="s">
        <v>52</v>
      </c>
      <c r="H77" s="25">
        <v>100</v>
      </c>
      <c r="I77" s="39">
        <v>427365</v>
      </c>
      <c r="J77" s="23"/>
      <c r="K77" s="39">
        <v>427365</v>
      </c>
      <c r="L77" s="20">
        <v>106</v>
      </c>
      <c r="M77" s="133">
        <v>90</v>
      </c>
      <c r="N77" s="20">
        <v>112</v>
      </c>
      <c r="O77" s="36">
        <v>3815</v>
      </c>
      <c r="P77" s="226">
        <v>0.06</v>
      </c>
      <c r="Q77" s="227"/>
      <c r="R77" s="25">
        <v>1900</v>
      </c>
      <c r="S77" s="247"/>
      <c r="T77" s="28" t="s">
        <v>271</v>
      </c>
    </row>
    <row r="78" spans="1:21" x14ac:dyDescent="0.25">
      <c r="A78" s="239"/>
      <c r="B78" s="129"/>
      <c r="C78" s="240"/>
      <c r="D78" s="230"/>
      <c r="E78" s="240"/>
      <c r="F78" s="281"/>
      <c r="G78" s="243"/>
      <c r="H78" s="230"/>
      <c r="I78" s="240"/>
      <c r="J78" s="128"/>
      <c r="K78" s="240"/>
      <c r="L78" s="130"/>
      <c r="M78" s="134"/>
      <c r="N78" s="130"/>
      <c r="O78" s="135"/>
      <c r="P78" s="228"/>
      <c r="Q78" s="229"/>
      <c r="R78" s="230"/>
      <c r="S78" s="249"/>
      <c r="T78" s="131"/>
    </row>
    <row r="79" spans="1:21" x14ac:dyDescent="0.25">
      <c r="A79" s="34" t="s">
        <v>272</v>
      </c>
      <c r="B79" s="21" t="s">
        <v>273</v>
      </c>
      <c r="C79" s="39">
        <v>7700000</v>
      </c>
      <c r="D79" s="25">
        <v>150000</v>
      </c>
      <c r="E79" s="39">
        <v>600000</v>
      </c>
      <c r="F79" s="202">
        <v>0.11</v>
      </c>
      <c r="G79" s="203" t="s">
        <v>52</v>
      </c>
      <c r="H79" s="25">
        <v>100</v>
      </c>
      <c r="I79" s="39">
        <v>172008</v>
      </c>
      <c r="J79" s="23"/>
      <c r="K79" s="39">
        <v>172008</v>
      </c>
      <c r="L79" s="20">
        <v>114</v>
      </c>
      <c r="M79" s="133">
        <v>90</v>
      </c>
      <c r="N79" s="20">
        <v>77</v>
      </c>
      <c r="O79" s="36">
        <v>2233</v>
      </c>
      <c r="P79" s="226">
        <v>0.06</v>
      </c>
      <c r="Q79" s="227"/>
      <c r="R79" s="25">
        <v>1900</v>
      </c>
      <c r="S79" s="247"/>
      <c r="T79" s="28" t="s">
        <v>257</v>
      </c>
    </row>
    <row r="80" spans="1:21" x14ac:dyDescent="0.25">
      <c r="A80" s="253"/>
      <c r="B80" s="254"/>
      <c r="C80" s="256"/>
      <c r="D80" s="255"/>
      <c r="E80" s="256"/>
      <c r="F80" s="257"/>
      <c r="G80" s="258"/>
      <c r="H80" s="257"/>
      <c r="I80" s="256"/>
      <c r="J80" s="259"/>
      <c r="K80" s="256"/>
      <c r="L80" s="260"/>
      <c r="M80" s="261"/>
      <c r="N80" s="260"/>
      <c r="O80" s="262"/>
      <c r="P80" s="263"/>
      <c r="Q80" s="264"/>
      <c r="R80" s="255"/>
      <c r="S80" s="265"/>
      <c r="T80" s="266"/>
      <c r="U80" s="132"/>
    </row>
    <row r="81" spans="1:15" ht="18" thickBot="1" x14ac:dyDescent="0.45">
      <c r="A81" s="2" t="s">
        <v>17</v>
      </c>
      <c r="D81" s="11"/>
      <c r="E81" s="2"/>
      <c r="F81" s="2"/>
      <c r="G81" s="2"/>
      <c r="H81" s="2"/>
      <c r="I81" s="103">
        <f>SUM(I11:I79)</f>
        <v>19987299</v>
      </c>
      <c r="K81" s="103">
        <f>SUM(K11:K80)</f>
        <v>19987299</v>
      </c>
      <c r="L81" s="8"/>
      <c r="N81" s="251">
        <f>SUM(N11:N79)</f>
        <v>12559</v>
      </c>
      <c r="O81" s="252">
        <f>SUM(K81/N81)</f>
        <v>1591.4721713512222</v>
      </c>
    </row>
    <row r="82" spans="1:15" ht="15.75" thickTop="1" x14ac:dyDescent="0.25">
      <c r="L82" s="3"/>
    </row>
    <row r="83" spans="1:15" x14ac:dyDescent="0.25">
      <c r="L83" s="3"/>
    </row>
    <row r="84" spans="1:15" x14ac:dyDescent="0.25">
      <c r="L84" s="3"/>
    </row>
    <row r="85" spans="1:15" x14ac:dyDescent="0.25">
      <c r="L85" s="3"/>
    </row>
    <row r="86" spans="1:15" x14ac:dyDescent="0.25">
      <c r="L86" s="3"/>
    </row>
    <row r="87" spans="1:15" x14ac:dyDescent="0.25">
      <c r="L87" s="3"/>
    </row>
    <row r="88" spans="1:15" x14ac:dyDescent="0.25">
      <c r="L88" s="3"/>
    </row>
    <row r="89" spans="1:15" x14ac:dyDescent="0.25">
      <c r="L89" s="3"/>
    </row>
    <row r="90" spans="1:15" x14ac:dyDescent="0.25">
      <c r="L90" s="3"/>
    </row>
    <row r="91" spans="1:15" x14ac:dyDescent="0.25">
      <c r="L91" s="3"/>
    </row>
    <row r="92" spans="1:15" x14ac:dyDescent="0.25">
      <c r="L92" s="3"/>
    </row>
    <row r="93" spans="1:15" x14ac:dyDescent="0.25">
      <c r="L93" s="3"/>
    </row>
    <row r="94" spans="1:15" x14ac:dyDescent="0.25">
      <c r="L94" s="3"/>
    </row>
    <row r="95" spans="1:15" x14ac:dyDescent="0.25">
      <c r="L95" s="3"/>
    </row>
    <row r="96" spans="1:15" x14ac:dyDescent="0.25">
      <c r="L96" s="3"/>
    </row>
    <row r="97" spans="12:12" x14ac:dyDescent="0.25">
      <c r="L97" s="3"/>
    </row>
    <row r="98" spans="12:12" x14ac:dyDescent="0.25">
      <c r="L98" s="3"/>
    </row>
    <row r="99" spans="12:12" x14ac:dyDescent="0.25">
      <c r="L99" s="3"/>
    </row>
    <row r="100" spans="12:12" x14ac:dyDescent="0.25">
      <c r="L100" s="3"/>
    </row>
    <row r="101" spans="12:12" x14ac:dyDescent="0.25">
      <c r="L101" s="3"/>
    </row>
    <row r="102" spans="12:12" x14ac:dyDescent="0.25">
      <c r="L102" s="3"/>
    </row>
    <row r="103" spans="12:12" x14ac:dyDescent="0.25">
      <c r="L103" s="3"/>
    </row>
    <row r="104" spans="12:12" x14ac:dyDescent="0.25">
      <c r="L104" s="3"/>
    </row>
    <row r="105" spans="12:12" x14ac:dyDescent="0.25">
      <c r="L105" s="3"/>
    </row>
    <row r="106" spans="12:12" x14ac:dyDescent="0.25">
      <c r="L106" s="3"/>
    </row>
    <row r="107" spans="12:12" x14ac:dyDescent="0.25">
      <c r="L107" s="3"/>
    </row>
    <row r="108" spans="12:12" x14ac:dyDescent="0.25">
      <c r="L108" s="3"/>
    </row>
    <row r="109" spans="12:12" x14ac:dyDescent="0.25">
      <c r="L109" s="3"/>
    </row>
    <row r="110" spans="12:12" x14ac:dyDescent="0.25">
      <c r="L110" s="3"/>
    </row>
    <row r="111" spans="12:12" x14ac:dyDescent="0.25">
      <c r="L111" s="3"/>
    </row>
  </sheetData>
  <mergeCells count="22">
    <mergeCell ref="P8:Q8"/>
    <mergeCell ref="L8:L9"/>
    <mergeCell ref="A1:B3"/>
    <mergeCell ref="M8:M9"/>
    <mergeCell ref="N8:N9"/>
    <mergeCell ref="O8:O9"/>
    <mergeCell ref="R7:S7"/>
    <mergeCell ref="R8:S8"/>
    <mergeCell ref="T8:T9"/>
    <mergeCell ref="A5:S5"/>
    <mergeCell ref="A6:S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17" right="0.7" top="0.75" bottom="0.75" header="0.3" footer="0.3"/>
  <pageSetup paperSize="9" scale="45" orientation="landscape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14"/>
  <sheetViews>
    <sheetView workbookViewId="0">
      <selection activeCell="O29" sqref="O29"/>
    </sheetView>
  </sheetViews>
  <sheetFormatPr defaultRowHeight="15" x14ac:dyDescent="0.25"/>
  <cols>
    <col min="1" max="1" width="20.85546875" customWidth="1"/>
    <col min="2" max="2" width="19" customWidth="1"/>
    <col min="3" max="3" width="13.28515625" customWidth="1"/>
    <col min="4" max="4" width="12.140625" customWidth="1"/>
    <col min="5" max="5" width="14" customWidth="1"/>
    <col min="8" max="8" width="14.42578125" customWidth="1"/>
    <col min="9" max="9" width="13.140625" customWidth="1"/>
    <col min="11" max="11" width="10" bestFit="1" customWidth="1"/>
    <col min="12" max="12" width="11" customWidth="1"/>
    <col min="13" max="13" width="11.7109375" customWidth="1"/>
    <col min="14" max="14" width="12.28515625" customWidth="1"/>
    <col min="15" max="15" width="11.85546875" customWidth="1"/>
    <col min="20" max="20" width="13.710937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177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250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159</v>
      </c>
      <c r="S7" s="338"/>
    </row>
    <row r="8" spans="1:20" x14ac:dyDescent="0.25">
      <c r="A8" s="362" t="s">
        <v>0</v>
      </c>
      <c r="B8" s="362" t="s">
        <v>1</v>
      </c>
      <c r="C8" s="361" t="s">
        <v>79</v>
      </c>
      <c r="D8" s="361" t="s">
        <v>65</v>
      </c>
      <c r="E8" s="361" t="s">
        <v>66</v>
      </c>
      <c r="F8" s="361" t="s">
        <v>18</v>
      </c>
      <c r="G8" s="361" t="s">
        <v>3</v>
      </c>
      <c r="H8" s="361" t="s">
        <v>28</v>
      </c>
      <c r="I8" s="361" t="s">
        <v>29</v>
      </c>
      <c r="J8" s="362" t="s">
        <v>4</v>
      </c>
      <c r="K8" s="361" t="s">
        <v>30</v>
      </c>
      <c r="L8" s="361" t="s">
        <v>31</v>
      </c>
      <c r="M8" s="361" t="s">
        <v>5</v>
      </c>
      <c r="N8" s="364" t="s">
        <v>32</v>
      </c>
      <c r="O8" s="361" t="s">
        <v>19</v>
      </c>
      <c r="P8" s="363" t="s">
        <v>33</v>
      </c>
      <c r="Q8" s="361"/>
      <c r="R8" s="362" t="s">
        <v>2</v>
      </c>
      <c r="S8" s="362"/>
      <c r="T8" s="359" t="s">
        <v>178</v>
      </c>
    </row>
    <row r="9" spans="1:20" x14ac:dyDescent="0.25">
      <c r="A9" s="362"/>
      <c r="B9" s="362"/>
      <c r="C9" s="361"/>
      <c r="D9" s="361"/>
      <c r="E9" s="361"/>
      <c r="F9" s="361"/>
      <c r="G9" s="361"/>
      <c r="H9" s="361"/>
      <c r="I9" s="361"/>
      <c r="J9" s="362"/>
      <c r="K9" s="361"/>
      <c r="L9" s="361"/>
      <c r="M9" s="361"/>
      <c r="N9" s="364"/>
      <c r="O9" s="361"/>
      <c r="P9" s="88" t="s">
        <v>34</v>
      </c>
      <c r="Q9" s="79" t="s">
        <v>35</v>
      </c>
      <c r="R9" s="79" t="s">
        <v>36</v>
      </c>
      <c r="S9" s="79" t="s">
        <v>37</v>
      </c>
      <c r="T9" s="360"/>
    </row>
    <row r="11" spans="1:20" x14ac:dyDescent="0.25">
      <c r="A11" t="s">
        <v>274</v>
      </c>
      <c r="B11" t="s">
        <v>275</v>
      </c>
      <c r="C11" s="4">
        <v>36100000</v>
      </c>
      <c r="D11" s="4">
        <v>500000</v>
      </c>
      <c r="E11" s="4">
        <v>1500000</v>
      </c>
      <c r="F11" s="310">
        <v>1.21</v>
      </c>
      <c r="H11" s="4">
        <v>242</v>
      </c>
      <c r="I11" s="4">
        <v>828476</v>
      </c>
      <c r="K11" s="4">
        <v>828476</v>
      </c>
      <c r="L11" s="311">
        <v>165</v>
      </c>
      <c r="M11" s="312">
        <v>90</v>
      </c>
      <c r="N11" s="308">
        <v>547</v>
      </c>
      <c r="O11" s="4">
        <v>1515</v>
      </c>
      <c r="P11" s="313">
        <v>0.06</v>
      </c>
    </row>
    <row r="12" spans="1:20" x14ac:dyDescent="0.25">
      <c r="E12" s="346"/>
      <c r="F12" s="346"/>
      <c r="G12" s="346"/>
      <c r="H12" s="346"/>
      <c r="I12" s="346"/>
      <c r="J12" s="346"/>
      <c r="K12" s="346"/>
      <c r="L12" s="346"/>
      <c r="M12" s="346"/>
      <c r="N12" s="346"/>
    </row>
    <row r="13" spans="1:20" ht="18" thickBot="1" x14ac:dyDescent="0.45">
      <c r="A13" s="2" t="s">
        <v>17</v>
      </c>
      <c r="D13" s="11"/>
      <c r="E13" s="2"/>
      <c r="F13" s="2"/>
      <c r="G13" s="2"/>
      <c r="H13" s="2"/>
      <c r="I13" s="103">
        <f>SUM(I11)</f>
        <v>828476</v>
      </c>
      <c r="K13" s="103">
        <f>SUM(K11)</f>
        <v>828476</v>
      </c>
      <c r="L13" s="309"/>
      <c r="N13" s="251">
        <f>SUM(N11)</f>
        <v>547</v>
      </c>
      <c r="O13" s="315">
        <f>SUM(K13/N13)</f>
        <v>1514.581352833638</v>
      </c>
    </row>
    <row r="14" spans="1:20" ht="15.75" thickTop="1" x14ac:dyDescent="0.25"/>
  </sheetData>
  <mergeCells count="23">
    <mergeCell ref="A1:B3"/>
    <mergeCell ref="R7:S7"/>
    <mergeCell ref="K8:K9"/>
    <mergeCell ref="E12:N12"/>
    <mergeCell ref="L8:L9"/>
    <mergeCell ref="M8:M9"/>
    <mergeCell ref="N8:N9"/>
    <mergeCell ref="T8:T9"/>
    <mergeCell ref="A5:S5"/>
    <mergeCell ref="O8:O9"/>
    <mergeCell ref="A6:S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Q8"/>
    <mergeCell ref="R8:S8"/>
    <mergeCell ref="J8:J9"/>
  </mergeCells>
  <pageMargins left="0.7" right="0.7" top="0.75" bottom="0.75" header="0.3" footer="0.3"/>
  <pageSetup paperSize="9" scale="55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6"/>
  <sheetViews>
    <sheetView workbookViewId="0">
      <selection activeCell="E23" sqref="E23"/>
    </sheetView>
  </sheetViews>
  <sheetFormatPr defaultRowHeight="15" x14ac:dyDescent="0.25"/>
  <cols>
    <col min="1" max="1" width="18.140625" customWidth="1"/>
    <col min="2" max="2" width="14.85546875" customWidth="1"/>
    <col min="3" max="3" width="16" customWidth="1"/>
    <col min="4" max="4" width="12.5703125" bestFit="1" customWidth="1"/>
    <col min="5" max="5" width="12.42578125" customWidth="1"/>
    <col min="8" max="8" width="11.85546875" customWidth="1"/>
    <col min="9" max="9" width="14" customWidth="1"/>
    <col min="11" max="11" width="12.85546875" customWidth="1"/>
    <col min="15" max="15" width="12.28515625" customWidth="1"/>
    <col min="18" max="18" width="10.5703125" bestFit="1" customWidth="1"/>
    <col min="19" max="19" width="14.28515625" customWidth="1"/>
    <col min="20" max="20" width="12.8554687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112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276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162</v>
      </c>
      <c r="S7" s="338"/>
    </row>
    <row r="8" spans="1:20" x14ac:dyDescent="0.25">
      <c r="A8" s="352" t="s">
        <v>0</v>
      </c>
      <c r="B8" s="352" t="s">
        <v>1</v>
      </c>
      <c r="C8" s="365" t="s">
        <v>79</v>
      </c>
      <c r="D8" s="350" t="s">
        <v>65</v>
      </c>
      <c r="E8" s="350" t="s">
        <v>66</v>
      </c>
      <c r="F8" s="350" t="s">
        <v>18</v>
      </c>
      <c r="G8" s="350" t="s">
        <v>3</v>
      </c>
      <c r="H8" s="350" t="s">
        <v>28</v>
      </c>
      <c r="I8" s="350" t="s">
        <v>29</v>
      </c>
      <c r="J8" s="352" t="s">
        <v>4</v>
      </c>
      <c r="K8" s="350" t="s">
        <v>30</v>
      </c>
      <c r="L8" s="350" t="s">
        <v>31</v>
      </c>
      <c r="M8" s="350" t="s">
        <v>5</v>
      </c>
      <c r="N8" s="353" t="s">
        <v>32</v>
      </c>
      <c r="O8" s="350" t="s">
        <v>80</v>
      </c>
      <c r="P8" s="351" t="s">
        <v>33</v>
      </c>
      <c r="Q8" s="350"/>
      <c r="R8" s="352" t="s">
        <v>2</v>
      </c>
      <c r="S8" s="352"/>
      <c r="T8" s="348" t="s">
        <v>178</v>
      </c>
    </row>
    <row r="9" spans="1:20" ht="41.25" customHeight="1" x14ac:dyDescent="0.25">
      <c r="A9" s="352"/>
      <c r="B9" s="352"/>
      <c r="C9" s="366"/>
      <c r="D9" s="350"/>
      <c r="E9" s="350"/>
      <c r="F9" s="350"/>
      <c r="G9" s="350"/>
      <c r="H9" s="350"/>
      <c r="I9" s="350"/>
      <c r="J9" s="352"/>
      <c r="K9" s="350"/>
      <c r="L9" s="350"/>
      <c r="M9" s="350"/>
      <c r="N9" s="353"/>
      <c r="O9" s="350"/>
      <c r="P9" s="85" t="s">
        <v>34</v>
      </c>
      <c r="Q9" s="83" t="s">
        <v>35</v>
      </c>
      <c r="R9" s="83" t="s">
        <v>36</v>
      </c>
      <c r="S9" s="83" t="s">
        <v>37</v>
      </c>
      <c r="T9" s="349"/>
    </row>
    <row r="10" spans="1:20" x14ac:dyDescent="0.25">
      <c r="A10" s="56"/>
      <c r="D10" s="56"/>
      <c r="E10" s="105"/>
      <c r="F10" s="56"/>
      <c r="G10" s="105"/>
      <c r="H10" s="56"/>
      <c r="I10" s="105"/>
      <c r="J10" s="56"/>
      <c r="K10" s="105"/>
      <c r="L10" s="56"/>
      <c r="M10" s="105"/>
      <c r="N10" s="56"/>
      <c r="P10" s="56"/>
      <c r="Q10" s="105"/>
      <c r="R10" s="56"/>
      <c r="S10" s="56"/>
      <c r="T10" s="56"/>
    </row>
    <row r="11" spans="1:20" x14ac:dyDescent="0.25">
      <c r="A11" s="84" t="s">
        <v>78</v>
      </c>
      <c r="B11" s="10" t="s">
        <v>77</v>
      </c>
      <c r="C11" s="122">
        <v>5000000</v>
      </c>
      <c r="D11" s="91">
        <v>600000</v>
      </c>
      <c r="E11" s="122">
        <v>3000000</v>
      </c>
      <c r="F11" s="283">
        <v>1</v>
      </c>
      <c r="G11" s="10"/>
      <c r="H11" s="283">
        <v>100</v>
      </c>
      <c r="I11" s="122">
        <v>1023840</v>
      </c>
      <c r="J11" s="84"/>
      <c r="K11" s="122">
        <v>1023840</v>
      </c>
      <c r="L11" s="113">
        <v>170</v>
      </c>
      <c r="M11" s="179">
        <v>89</v>
      </c>
      <c r="N11" s="113">
        <v>621</v>
      </c>
      <c r="O11" s="122">
        <v>1648</v>
      </c>
      <c r="P11" s="285">
        <v>7.0000000000000007E-2</v>
      </c>
      <c r="Q11" s="10"/>
      <c r="R11" s="283">
        <v>5000</v>
      </c>
      <c r="S11" s="84" t="s">
        <v>81</v>
      </c>
      <c r="T11" s="84" t="s">
        <v>226</v>
      </c>
    </row>
    <row r="12" spans="1:20" x14ac:dyDescent="0.25">
      <c r="A12" s="131"/>
      <c r="B12" s="132"/>
      <c r="C12" s="136"/>
      <c r="D12" s="135"/>
      <c r="E12" s="132"/>
      <c r="F12" s="137"/>
      <c r="G12" s="132"/>
      <c r="H12" s="137"/>
      <c r="I12" s="136"/>
      <c r="J12" s="131"/>
      <c r="K12" s="136"/>
      <c r="L12" s="134"/>
      <c r="M12" s="132"/>
      <c r="N12" s="134"/>
      <c r="O12" s="132"/>
      <c r="P12" s="138"/>
      <c r="Q12" s="132"/>
      <c r="R12" s="137"/>
      <c r="S12" s="131"/>
      <c r="T12" s="131"/>
    </row>
    <row r="13" spans="1:20" ht="30" x14ac:dyDescent="0.25">
      <c r="A13" s="140" t="s">
        <v>206</v>
      </c>
      <c r="B13" s="139" t="s">
        <v>93</v>
      </c>
      <c r="C13" s="284">
        <v>670000</v>
      </c>
      <c r="D13" s="141">
        <v>50000</v>
      </c>
      <c r="E13" s="143">
        <v>200000</v>
      </c>
      <c r="F13" s="141">
        <v>1</v>
      </c>
      <c r="G13" s="142"/>
      <c r="H13" s="141">
        <v>1000</v>
      </c>
      <c r="I13" s="143">
        <v>79000</v>
      </c>
      <c r="J13" s="144"/>
      <c r="K13" s="143">
        <v>79000</v>
      </c>
      <c r="L13" s="144">
        <v>158</v>
      </c>
      <c r="M13" s="142">
        <v>91</v>
      </c>
      <c r="N13" s="142">
        <v>12</v>
      </c>
      <c r="O13" s="284">
        <v>6583</v>
      </c>
      <c r="P13" s="285">
        <v>7.0000000000000007E-2</v>
      </c>
      <c r="Q13" s="10"/>
      <c r="R13" s="124"/>
      <c r="S13" s="84"/>
      <c r="T13" s="140" t="s">
        <v>227</v>
      </c>
    </row>
    <row r="14" spans="1:20" x14ac:dyDescent="0.25">
      <c r="A14" s="148"/>
      <c r="B14" s="172"/>
      <c r="C14" s="160"/>
      <c r="D14" s="173"/>
      <c r="E14" s="152"/>
      <c r="F14" s="174"/>
      <c r="G14" s="152"/>
      <c r="H14" s="174"/>
      <c r="I14" s="175"/>
      <c r="J14" s="176"/>
      <c r="K14" s="175"/>
      <c r="L14" s="154"/>
      <c r="M14" s="156"/>
      <c r="N14" s="154"/>
      <c r="O14" s="156"/>
      <c r="P14" s="177"/>
      <c r="Q14" s="156"/>
      <c r="R14" s="178"/>
      <c r="S14" s="157"/>
      <c r="T14" s="271"/>
    </row>
    <row r="15" spans="1:20" ht="18" thickBot="1" x14ac:dyDescent="0.45">
      <c r="A15" s="104" t="s">
        <v>43</v>
      </c>
      <c r="B15" s="105"/>
      <c r="C15" s="105"/>
      <c r="D15" s="105"/>
      <c r="E15" s="105"/>
      <c r="F15" s="105"/>
      <c r="G15" s="105"/>
      <c r="H15" s="105"/>
      <c r="I15" s="123">
        <f>SUM(I11:I13)</f>
        <v>1102840</v>
      </c>
      <c r="J15" s="105"/>
      <c r="K15" s="123">
        <f>SUM(K11:K13)</f>
        <v>1102840</v>
      </c>
      <c r="L15" s="105"/>
      <c r="M15" s="105"/>
      <c r="N15" s="212">
        <f>SUM(N11:N14)</f>
        <v>633</v>
      </c>
      <c r="O15" s="220">
        <f>K15/N15</f>
        <v>1742.2432859399685</v>
      </c>
      <c r="P15" s="105"/>
      <c r="Q15" s="105"/>
      <c r="R15" s="105"/>
      <c r="S15" s="105"/>
    </row>
    <row r="16" spans="1:20" ht="15.75" thickTop="1" x14ac:dyDescent="0.25"/>
  </sheetData>
  <mergeCells count="22">
    <mergeCell ref="A1:B3"/>
    <mergeCell ref="R7:S7"/>
    <mergeCell ref="L8:L9"/>
    <mergeCell ref="M8:M9"/>
    <mergeCell ref="N8:N9"/>
    <mergeCell ref="O8:O9"/>
    <mergeCell ref="T8:T9"/>
    <mergeCell ref="A5:S5"/>
    <mergeCell ref="A6:S6"/>
    <mergeCell ref="A8:A9"/>
    <mergeCell ref="B8:B9"/>
    <mergeCell ref="D8:D9"/>
    <mergeCell ref="E8:E9"/>
    <mergeCell ref="F8:F9"/>
    <mergeCell ref="G8:G9"/>
    <mergeCell ref="H8:H9"/>
    <mergeCell ref="I8:I9"/>
    <mergeCell ref="P8:Q8"/>
    <mergeCell ref="R8:S8"/>
    <mergeCell ref="C8:C9"/>
    <mergeCell ref="J8:J9"/>
    <mergeCell ref="K8:K9"/>
  </mergeCells>
  <pageMargins left="0.7" right="0.7" top="0.75" bottom="0.75" header="0.3" footer="0.3"/>
  <pageSetup paperSize="9" scale="55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14"/>
  <sheetViews>
    <sheetView workbookViewId="0">
      <selection activeCell="A6" sqref="A6:S6"/>
    </sheetView>
  </sheetViews>
  <sheetFormatPr defaultRowHeight="15" x14ac:dyDescent="0.25"/>
  <cols>
    <col min="1" max="1" width="11.7109375" customWidth="1"/>
    <col min="2" max="2" width="10.85546875" customWidth="1"/>
    <col min="3" max="3" width="14.42578125" customWidth="1"/>
    <col min="5" max="5" width="10.5703125" customWidth="1"/>
    <col min="8" max="8" width="13.140625" customWidth="1"/>
    <col min="9" max="9" width="12" customWidth="1"/>
    <col min="20" max="20" width="11.7109375" customWidth="1"/>
  </cols>
  <sheetData>
    <row r="1" spans="1:20" x14ac:dyDescent="0.25">
      <c r="A1" s="320"/>
      <c r="B1" s="320"/>
      <c r="C1" s="320"/>
    </row>
    <row r="2" spans="1:20" x14ac:dyDescent="0.25">
      <c r="A2" s="320"/>
      <c r="B2" s="320"/>
      <c r="C2" s="320"/>
    </row>
    <row r="3" spans="1:20" x14ac:dyDescent="0.25">
      <c r="A3" s="320"/>
      <c r="B3" s="320"/>
      <c r="C3" s="320"/>
    </row>
    <row r="5" spans="1:20" ht="18.75" x14ac:dyDescent="0.3">
      <c r="A5" s="330" t="s">
        <v>115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</row>
    <row r="6" spans="1:20" ht="18.75" x14ac:dyDescent="0.3">
      <c r="A6" s="330" t="s">
        <v>250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</row>
    <row r="7" spans="1:20" x14ac:dyDescent="0.25">
      <c r="R7" s="337" t="s">
        <v>163</v>
      </c>
      <c r="S7" s="338"/>
    </row>
    <row r="8" spans="1:20" x14ac:dyDescent="0.25">
      <c r="A8" s="357" t="s">
        <v>0</v>
      </c>
      <c r="B8" s="357" t="s">
        <v>1</v>
      </c>
      <c r="C8" s="354" t="s">
        <v>79</v>
      </c>
      <c r="D8" s="354" t="s">
        <v>65</v>
      </c>
      <c r="E8" s="354" t="s">
        <v>66</v>
      </c>
      <c r="F8" s="354" t="s">
        <v>18</v>
      </c>
      <c r="G8" s="354" t="s">
        <v>3</v>
      </c>
      <c r="H8" s="354" t="s">
        <v>28</v>
      </c>
      <c r="I8" s="354" t="s">
        <v>29</v>
      </c>
      <c r="J8" s="357" t="s">
        <v>4</v>
      </c>
      <c r="K8" s="354" t="s">
        <v>30</v>
      </c>
      <c r="L8" s="354" t="s">
        <v>31</v>
      </c>
      <c r="M8" s="354" t="s">
        <v>5</v>
      </c>
      <c r="N8" s="368" t="s">
        <v>32</v>
      </c>
      <c r="O8" s="354" t="s">
        <v>19</v>
      </c>
      <c r="P8" s="367" t="s">
        <v>33</v>
      </c>
      <c r="Q8" s="354"/>
      <c r="R8" s="357" t="s">
        <v>2</v>
      </c>
      <c r="S8" s="357"/>
      <c r="T8" s="355" t="s">
        <v>178</v>
      </c>
    </row>
    <row r="9" spans="1:20" x14ac:dyDescent="0.25">
      <c r="A9" s="357"/>
      <c r="B9" s="357"/>
      <c r="C9" s="354"/>
      <c r="D9" s="354"/>
      <c r="E9" s="354"/>
      <c r="F9" s="354"/>
      <c r="G9" s="354"/>
      <c r="H9" s="354"/>
      <c r="I9" s="354"/>
      <c r="J9" s="357"/>
      <c r="K9" s="354"/>
      <c r="L9" s="354"/>
      <c r="M9" s="354"/>
      <c r="N9" s="368"/>
      <c r="O9" s="354"/>
      <c r="P9" s="145" t="s">
        <v>34</v>
      </c>
      <c r="Q9" s="32" t="s">
        <v>35</v>
      </c>
      <c r="R9" s="32" t="s">
        <v>36</v>
      </c>
      <c r="S9" s="32" t="s">
        <v>37</v>
      </c>
      <c r="T9" s="356"/>
    </row>
    <row r="14" spans="1:20" ht="15" customHeight="1" x14ac:dyDescent="0.25">
      <c r="E14" s="346" t="s">
        <v>165</v>
      </c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</row>
  </sheetData>
  <mergeCells count="23">
    <mergeCell ref="A1:C3"/>
    <mergeCell ref="R7:S7"/>
    <mergeCell ref="K8:K9"/>
    <mergeCell ref="E14:Q14"/>
    <mergeCell ref="L8:L9"/>
    <mergeCell ref="M8:M9"/>
    <mergeCell ref="N8:N9"/>
    <mergeCell ref="T8:T9"/>
    <mergeCell ref="A5:S5"/>
    <mergeCell ref="O8:O9"/>
    <mergeCell ref="A6:S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Q8"/>
    <mergeCell ref="R8:S8"/>
    <mergeCell ref="J8:J9"/>
  </mergeCells>
  <pageMargins left="0.7" right="0.7" top="0.75" bottom="0.75" header="0.3" footer="0.3"/>
  <pageSetup paperSize="9" scale="7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40"/>
  <sheetViews>
    <sheetView workbookViewId="0">
      <selection activeCell="A7" sqref="A7:S7"/>
    </sheetView>
  </sheetViews>
  <sheetFormatPr defaultRowHeight="15" x14ac:dyDescent="0.25"/>
  <cols>
    <col min="1" max="1" width="32.28515625" customWidth="1"/>
    <col min="2" max="2" width="32.42578125" customWidth="1"/>
    <col min="3" max="3" width="15.85546875" customWidth="1"/>
    <col min="4" max="4" width="11.140625" customWidth="1"/>
    <col min="5" max="5" width="13" customWidth="1"/>
    <col min="6" max="6" width="10" customWidth="1"/>
    <col min="7" max="7" width="12.7109375" customWidth="1"/>
    <col min="8" max="8" width="13.42578125" customWidth="1"/>
    <col min="9" max="9" width="11.5703125" customWidth="1"/>
    <col min="10" max="10" width="11.28515625" customWidth="1"/>
    <col min="11" max="11" width="13" customWidth="1"/>
    <col min="12" max="13" width="12.42578125" customWidth="1"/>
    <col min="15" max="15" width="12.42578125" customWidth="1"/>
    <col min="16" max="16" width="8.7109375" customWidth="1"/>
    <col min="17" max="17" width="10.5703125" customWidth="1"/>
    <col min="18" max="18" width="9.7109375" customWidth="1"/>
    <col min="19" max="19" width="9.42578125" customWidth="1"/>
    <col min="20" max="20" width="10.28515625" customWidth="1"/>
  </cols>
  <sheetData>
    <row r="1" spans="1:20" x14ac:dyDescent="0.25">
      <c r="A1" s="320"/>
      <c r="B1" s="320"/>
    </row>
    <row r="2" spans="1:20" x14ac:dyDescent="0.25">
      <c r="A2" s="320"/>
      <c r="B2" s="320"/>
    </row>
    <row r="3" spans="1:20" x14ac:dyDescent="0.25">
      <c r="A3" s="320"/>
      <c r="B3" s="320"/>
    </row>
    <row r="5" spans="1:20" ht="18.75" x14ac:dyDescent="0.3">
      <c r="A5" s="330" t="s">
        <v>131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</row>
    <row r="6" spans="1:20" ht="18.75" x14ac:dyDescent="0.3">
      <c r="A6" s="330" t="s">
        <v>105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</row>
    <row r="7" spans="1:20" ht="18.75" x14ac:dyDescent="0.3">
      <c r="A7" s="329" t="s">
        <v>277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</row>
    <row r="8" spans="1:20" ht="18.75" x14ac:dyDescent="0.3">
      <c r="A8" s="369" t="s">
        <v>164</v>
      </c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</row>
    <row r="9" spans="1:20" ht="45" customHeight="1" x14ac:dyDescent="0.25">
      <c r="A9" s="333" t="s">
        <v>0</v>
      </c>
      <c r="B9" s="333" t="s">
        <v>1</v>
      </c>
      <c r="C9" s="334" t="s">
        <v>79</v>
      </c>
      <c r="D9" s="334" t="s">
        <v>65</v>
      </c>
      <c r="E9" s="334" t="s">
        <v>66</v>
      </c>
      <c r="F9" s="334" t="s">
        <v>18</v>
      </c>
      <c r="G9" s="334" t="s">
        <v>3</v>
      </c>
      <c r="H9" s="334" t="s">
        <v>28</v>
      </c>
      <c r="I9" s="334" t="s">
        <v>29</v>
      </c>
      <c r="J9" s="333" t="s">
        <v>4</v>
      </c>
      <c r="K9" s="334" t="s">
        <v>30</v>
      </c>
      <c r="L9" s="334" t="s">
        <v>31</v>
      </c>
      <c r="M9" s="334" t="s">
        <v>5</v>
      </c>
      <c r="N9" s="334" t="s">
        <v>32</v>
      </c>
      <c r="O9" s="334" t="s">
        <v>19</v>
      </c>
      <c r="P9" s="334" t="s">
        <v>33</v>
      </c>
      <c r="Q9" s="334"/>
      <c r="R9" s="333" t="s">
        <v>2</v>
      </c>
      <c r="S9" s="333"/>
      <c r="T9" s="331" t="s">
        <v>178</v>
      </c>
    </row>
    <row r="10" spans="1:20" x14ac:dyDescent="0.25">
      <c r="A10" s="331"/>
      <c r="B10" s="333"/>
      <c r="C10" s="334"/>
      <c r="D10" s="334"/>
      <c r="E10" s="334"/>
      <c r="F10" s="334"/>
      <c r="G10" s="334"/>
      <c r="H10" s="334"/>
      <c r="I10" s="334"/>
      <c r="J10" s="333"/>
      <c r="K10" s="334"/>
      <c r="L10" s="334"/>
      <c r="M10" s="334"/>
      <c r="N10" s="334"/>
      <c r="O10" s="334"/>
      <c r="P10" s="73" t="s">
        <v>34</v>
      </c>
      <c r="Q10" s="73" t="s">
        <v>35</v>
      </c>
      <c r="R10" s="73" t="s">
        <v>36</v>
      </c>
      <c r="S10" s="73" t="s">
        <v>37</v>
      </c>
      <c r="T10" s="332"/>
    </row>
    <row r="11" spans="1:20" x14ac:dyDescent="0.25">
      <c r="A11" s="27"/>
      <c r="B11" s="7"/>
      <c r="C11" s="33"/>
      <c r="D11" s="7"/>
      <c r="E11" s="33"/>
      <c r="F11" s="6"/>
      <c r="G11" s="37"/>
      <c r="H11" s="6"/>
      <c r="I11" s="37"/>
      <c r="J11" s="7"/>
      <c r="K11" s="37"/>
      <c r="L11" s="6"/>
      <c r="M11" s="37"/>
      <c r="N11" s="6"/>
      <c r="O11" s="37"/>
      <c r="P11" s="8"/>
      <c r="Q11" s="41"/>
      <c r="R11" s="8"/>
      <c r="S11" s="41"/>
      <c r="T11" s="41"/>
    </row>
    <row r="12" spans="1:20" ht="45" x14ac:dyDescent="0.25">
      <c r="A12" s="75" t="s">
        <v>41</v>
      </c>
      <c r="B12" s="15" t="s">
        <v>42</v>
      </c>
      <c r="C12" s="76">
        <v>10823330</v>
      </c>
      <c r="D12" s="17">
        <v>500000</v>
      </c>
      <c r="E12" s="76">
        <v>1250000</v>
      </c>
      <c r="F12" s="17">
        <v>2</v>
      </c>
      <c r="G12" s="74"/>
      <c r="H12" s="17">
        <v>2500</v>
      </c>
      <c r="I12" s="76">
        <v>671000</v>
      </c>
      <c r="J12" s="16" t="s">
        <v>20</v>
      </c>
      <c r="K12" s="76">
        <v>671000</v>
      </c>
      <c r="L12" s="16"/>
      <c r="M12" s="211" t="s">
        <v>156</v>
      </c>
      <c r="N12" s="18">
        <v>90</v>
      </c>
      <c r="O12" s="76">
        <v>7455</v>
      </c>
      <c r="P12" s="16"/>
      <c r="Q12" s="74"/>
      <c r="R12" s="16"/>
      <c r="S12" s="74"/>
      <c r="T12" s="74" t="s">
        <v>217</v>
      </c>
    </row>
    <row r="13" spans="1:20" x14ac:dyDescent="0.25">
      <c r="A13" s="31"/>
      <c r="B13" s="109"/>
      <c r="C13" s="31"/>
      <c r="D13" s="109"/>
      <c r="E13" s="31"/>
      <c r="F13" s="109"/>
      <c r="G13" s="31"/>
      <c r="H13" s="109"/>
      <c r="I13" s="31"/>
      <c r="J13" s="109"/>
      <c r="K13" s="78"/>
      <c r="L13" s="109"/>
      <c r="M13" s="31"/>
      <c r="N13" s="109"/>
      <c r="O13" s="31"/>
      <c r="P13" s="109"/>
      <c r="Q13" s="31"/>
      <c r="R13" s="109"/>
      <c r="S13" s="31"/>
      <c r="T13" s="31"/>
    </row>
    <row r="14" spans="1:20" ht="18" thickBot="1" x14ac:dyDescent="0.45">
      <c r="A14" s="2" t="s">
        <v>17</v>
      </c>
      <c r="G14" s="11"/>
      <c r="I14" s="102">
        <f>SUM(I12:I12)</f>
        <v>671000</v>
      </c>
      <c r="J14" s="11"/>
      <c r="K14" s="110">
        <f>SUM(K12:K12)</f>
        <v>671000</v>
      </c>
      <c r="L14" s="111"/>
      <c r="N14" s="212">
        <f>SUM(N12:N13)</f>
        <v>90</v>
      </c>
      <c r="O14" s="208">
        <f>K14/N14</f>
        <v>7455.5555555555557</v>
      </c>
    </row>
    <row r="15" spans="1:20" ht="15.75" thickTop="1" x14ac:dyDescent="0.25">
      <c r="K15" s="3"/>
    </row>
    <row r="16" spans="1:20" x14ac:dyDescent="0.25">
      <c r="K16" s="3"/>
    </row>
    <row r="17" spans="10:11" x14ac:dyDescent="0.25">
      <c r="K17" s="3"/>
    </row>
    <row r="18" spans="10:11" x14ac:dyDescent="0.25">
      <c r="K18" s="3"/>
    </row>
    <row r="19" spans="10:11" x14ac:dyDescent="0.25">
      <c r="K19" s="3"/>
    </row>
    <row r="20" spans="10:11" x14ac:dyDescent="0.25">
      <c r="K20" s="3"/>
    </row>
    <row r="21" spans="10:11" x14ac:dyDescent="0.25">
      <c r="K21" s="3"/>
    </row>
    <row r="22" spans="10:11" x14ac:dyDescent="0.25">
      <c r="K22" s="3"/>
    </row>
    <row r="23" spans="10:11" x14ac:dyDescent="0.25">
      <c r="K23" s="3"/>
    </row>
    <row r="24" spans="10:11" x14ac:dyDescent="0.25">
      <c r="J24">
        <f>'Enable Funding'!N8924</f>
        <v>0</v>
      </c>
      <c r="K24" s="3"/>
    </row>
    <row r="25" spans="10:11" x14ac:dyDescent="0.25">
      <c r="K25" s="3"/>
    </row>
    <row r="26" spans="10:11" x14ac:dyDescent="0.25">
      <c r="K26" s="3"/>
    </row>
    <row r="27" spans="10:11" x14ac:dyDescent="0.25">
      <c r="K27" s="3"/>
    </row>
    <row r="28" spans="10:11" x14ac:dyDescent="0.25">
      <c r="K28" s="3"/>
    </row>
    <row r="29" spans="10:11" x14ac:dyDescent="0.25">
      <c r="K29" s="3"/>
    </row>
    <row r="30" spans="10:11" x14ac:dyDescent="0.25">
      <c r="K30" s="3"/>
    </row>
    <row r="31" spans="10:11" x14ac:dyDescent="0.25">
      <c r="K31" s="3"/>
    </row>
    <row r="32" spans="10:11" x14ac:dyDescent="0.25">
      <c r="K32" s="3"/>
    </row>
    <row r="33" spans="11:11" x14ac:dyDescent="0.25">
      <c r="K33" s="3"/>
    </row>
    <row r="34" spans="11:11" x14ac:dyDescent="0.25">
      <c r="K34" s="3"/>
    </row>
    <row r="35" spans="11:11" x14ac:dyDescent="0.25">
      <c r="K35" s="3"/>
    </row>
    <row r="36" spans="11:11" x14ac:dyDescent="0.25">
      <c r="K36" s="3"/>
    </row>
    <row r="37" spans="11:11" x14ac:dyDescent="0.25">
      <c r="K37" s="3"/>
    </row>
    <row r="38" spans="11:11" x14ac:dyDescent="0.25">
      <c r="K38" s="3"/>
    </row>
    <row r="39" spans="11:11" x14ac:dyDescent="0.25">
      <c r="K39" s="3"/>
    </row>
    <row r="40" spans="11:11" x14ac:dyDescent="0.25">
      <c r="K40" s="3"/>
    </row>
  </sheetData>
  <mergeCells count="23">
    <mergeCell ref="A1:B3"/>
    <mergeCell ref="H9:H10"/>
    <mergeCell ref="A7:S7"/>
    <mergeCell ref="I9:I10"/>
    <mergeCell ref="J9:J10"/>
    <mergeCell ref="K9:K10"/>
    <mergeCell ref="L9:L10"/>
    <mergeCell ref="T9:T10"/>
    <mergeCell ref="A5:S5"/>
    <mergeCell ref="A8:S8"/>
    <mergeCell ref="A6:S6"/>
    <mergeCell ref="M9:M10"/>
    <mergeCell ref="P9:Q9"/>
    <mergeCell ref="R9:S9"/>
    <mergeCell ref="A9:A10"/>
    <mergeCell ref="B9:B10"/>
    <mergeCell ref="C9:C10"/>
    <mergeCell ref="D9:D10"/>
    <mergeCell ref="E9:E10"/>
    <mergeCell ref="F9:F10"/>
    <mergeCell ref="G9:G10"/>
    <mergeCell ref="N9:N10"/>
    <mergeCell ref="O9:O10"/>
  </mergeCells>
  <pageMargins left="0.34" right="0.23" top="0.75" bottom="0.75" header="0.3" footer="0.3"/>
  <pageSetup paperSize="9" scale="5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Summary</vt:lpstr>
      <vt:lpstr>AG Crowd</vt:lpstr>
      <vt:lpstr>Big Start Capital</vt:lpstr>
      <vt:lpstr>Billfolda - Sydney</vt:lpstr>
      <vt:lpstr>Birchal - Melbourne</vt:lpstr>
      <vt:lpstr>Capital Labs</vt:lpstr>
      <vt:lpstr>Crowd 88 Limited</vt:lpstr>
      <vt:lpstr>Crowd Funding AFSL Pty Ltd </vt:lpstr>
      <vt:lpstr>Enable Funding</vt:lpstr>
      <vt:lpstr>Equitise - Sydney</vt:lpstr>
      <vt:lpstr>Fundsition </vt:lpstr>
      <vt:lpstr>Galaxy Crowd Funding Pty Ltd</vt:lpstr>
      <vt:lpstr>On Market BookBuilds Pty Ltd</vt:lpstr>
      <vt:lpstr>Pledge Me Pty Ltd</vt:lpstr>
      <vt:lpstr>Pulse Markets</vt:lpstr>
      <vt:lpstr>Venture Crowd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cp:lastPrinted>2020-02-03T23:48:29Z</cp:lastPrinted>
  <dcterms:created xsi:type="dcterms:W3CDTF">2019-02-15T04:28:49Z</dcterms:created>
  <dcterms:modified xsi:type="dcterms:W3CDTF">2020-02-04T00:08:07Z</dcterms:modified>
</cp:coreProperties>
</file>